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CPLAZA\Desktop\대회기술표\"/>
    </mc:Choice>
  </mc:AlternateContent>
  <xr:revisionPtr revIDLastSave="0" documentId="13_ncr:1_{508FE114-0833-4CA1-B9C0-6664AFA073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4 line" sheetId="9" r:id="rId1"/>
    <sheet name="기준" sheetId="4" r:id="rId2"/>
  </sheets>
  <definedNames>
    <definedName name="_xlnm.Print_Area" localSheetId="0">'4 line'!$A$1:$Z$37</definedName>
    <definedName name="_xlnm.Print_Area" localSheetId="1">기준!$A$1:$C$109</definedName>
    <definedName name="_xlnm.Print_Titles" localSheetId="1">기준!$1:$1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30" i="9" l="1"/>
  <c r="AE30" i="9" s="1"/>
  <c r="AC20" i="9"/>
  <c r="AE20" i="9" s="1"/>
  <c r="AC13" i="9"/>
  <c r="AE13" i="9" s="1"/>
  <c r="AC9" i="9"/>
  <c r="AE9" i="9" s="1"/>
  <c r="AH23" i="9" l="1"/>
  <c r="AH19" i="9"/>
  <c r="AI14" i="9"/>
  <c r="AH14" i="9"/>
  <c r="AC21" i="9"/>
  <c r="AC19" i="9"/>
  <c r="AC18" i="9"/>
  <c r="T20" i="9"/>
  <c r="H20" i="9"/>
  <c r="B20" i="9"/>
  <c r="AC17" i="9"/>
  <c r="AC16" i="9"/>
  <c r="AE16" i="9" s="1"/>
  <c r="AC15" i="9"/>
  <c r="AE15" i="9" s="1"/>
  <c r="AC14" i="9"/>
  <c r="AC12" i="9"/>
  <c r="V15" i="9"/>
  <c r="N15" i="9"/>
  <c r="F15" i="9"/>
  <c r="B15" i="9"/>
  <c r="AC11" i="9"/>
  <c r="AE11" i="9" s="1"/>
  <c r="AC10" i="9"/>
  <c r="AC8" i="9"/>
  <c r="AC7" i="9"/>
  <c r="AE7" i="9" s="1"/>
  <c r="AC6" i="9"/>
  <c r="AC5" i="9"/>
  <c r="AE5" i="9" s="1"/>
  <c r="AC4" i="9"/>
  <c r="T25" i="9"/>
  <c r="N25" i="9"/>
  <c r="Z22" i="9" s="1"/>
  <c r="T30" i="9"/>
  <c r="H30" i="9"/>
  <c r="AC24" i="9"/>
  <c r="AC23" i="9"/>
  <c r="AC22" i="9"/>
  <c r="AC31" i="9"/>
  <c r="AC29" i="9"/>
  <c r="AE29" i="9" s="1"/>
  <c r="AC28" i="9"/>
  <c r="AC27" i="9"/>
  <c r="AC26" i="9"/>
  <c r="AC25" i="9"/>
  <c r="AE8" i="9" l="1"/>
  <c r="AD17" i="9"/>
  <c r="AE17" i="9" s="1"/>
  <c r="AD7" i="9"/>
  <c r="AD21" i="9"/>
  <c r="AE21" i="9" s="1"/>
  <c r="AD6" i="9"/>
  <c r="AE6" i="9" s="1"/>
  <c r="AD25" i="9"/>
  <c r="AE25" i="9" s="1"/>
  <c r="AD24" i="9"/>
  <c r="AE24" i="9" s="1"/>
  <c r="AD10" i="9"/>
  <c r="AE10" i="9" s="1"/>
  <c r="AD26" i="9"/>
  <c r="AE26" i="9" s="1"/>
  <c r="AD20" i="9"/>
  <c r="AD15" i="9"/>
  <c r="AD9" i="9"/>
  <c r="AD4" i="9"/>
  <c r="AE4" i="9"/>
  <c r="AD29" i="9"/>
  <c r="AD18" i="9"/>
  <c r="AE18" i="9" s="1"/>
  <c r="AD31" i="9"/>
  <c r="AE31" i="9" s="1"/>
  <c r="AD13" i="9"/>
  <c r="AD8" i="9"/>
  <c r="AD30" i="9"/>
  <c r="AD27" i="9"/>
  <c r="AE27" i="9" s="1"/>
  <c r="AD14" i="9"/>
  <c r="AE14" i="9" s="1"/>
  <c r="AD28" i="9"/>
  <c r="AE28" i="9" s="1"/>
  <c r="AD22" i="9"/>
  <c r="AE22" i="9" s="1"/>
  <c r="AD16" i="9"/>
  <c r="AD11" i="9"/>
  <c r="AD5" i="9"/>
  <c r="AD23" i="9"/>
  <c r="AE23" i="9" s="1"/>
  <c r="AD12" i="9"/>
  <c r="AE12" i="9" s="1"/>
  <c r="AD19" i="9"/>
  <c r="AE19" i="9" s="1"/>
  <c r="AI15" i="9"/>
  <c r="AI16" i="9" s="1"/>
  <c r="AH24" i="9"/>
  <c r="AH25" i="9" s="1"/>
  <c r="N30" i="9" s="1"/>
  <c r="Z27" i="9" s="1"/>
  <c r="B25" i="9"/>
  <c r="AH15" i="9"/>
  <c r="AH16" i="9" s="1"/>
  <c r="AH20" i="9"/>
  <c r="AH21" i="9" s="1"/>
  <c r="B30" i="9"/>
  <c r="J15" i="9" l="1"/>
  <c r="R15" i="9"/>
  <c r="N20" i="9"/>
  <c r="Z17" i="9" s="1"/>
  <c r="Z12" i="9" l="1"/>
  <c r="B32" i="9" s="1"/>
</calcChain>
</file>

<file path=xl/sharedStrings.xml><?xml version="1.0" encoding="utf-8"?>
<sst xmlns="http://schemas.openxmlformats.org/spreadsheetml/2006/main" count="172" uniqueCount="154">
  <si>
    <t>신청 점수</t>
  </si>
  <si>
    <t>신청점수</t>
    <phoneticPr fontId="4" type="noConversion"/>
  </si>
  <si>
    <t>감점</t>
    <phoneticPr fontId="4" type="noConversion"/>
  </si>
  <si>
    <t>가산점</t>
    <phoneticPr fontId="4" type="noConversion"/>
  </si>
  <si>
    <t>기술구성안</t>
    <phoneticPr fontId="4" type="noConversion"/>
  </si>
  <si>
    <t>참가부문</t>
    <phoneticPr fontId="4" type="noConversion"/>
  </si>
  <si>
    <t>팀명</t>
    <phoneticPr fontId="4" type="noConversion"/>
  </si>
  <si>
    <t>선수명</t>
    <phoneticPr fontId="4" type="noConversion"/>
  </si>
  <si>
    <t>선수정보</t>
    <phoneticPr fontId="4" type="noConversion"/>
  </si>
  <si>
    <t>심판최종점수</t>
    <phoneticPr fontId="4" type="noConversion"/>
  </si>
  <si>
    <t>P720</t>
  </si>
  <si>
    <t>F900</t>
  </si>
  <si>
    <t>P900</t>
  </si>
  <si>
    <t>P1080</t>
  </si>
  <si>
    <t>P1260</t>
  </si>
  <si>
    <t>F1260</t>
  </si>
  <si>
    <t>기술명</t>
    <phoneticPr fontId="4" type="noConversion"/>
  </si>
  <si>
    <t>점수</t>
    <phoneticPr fontId="4" type="noConversion"/>
  </si>
  <si>
    <t>구분</t>
    <phoneticPr fontId="4" type="noConversion"/>
  </si>
  <si>
    <t>F1080</t>
    <phoneticPr fontId="4" type="noConversion"/>
  </si>
  <si>
    <t>기술 구성</t>
    <phoneticPr fontId="4" type="noConversion"/>
  </si>
  <si>
    <t>기본점수</t>
    <phoneticPr fontId="4" type="noConversion"/>
  </si>
  <si>
    <t>A기술 0개</t>
    <phoneticPr fontId="4" type="noConversion"/>
  </si>
  <si>
    <t>A기술 2개</t>
    <phoneticPr fontId="4" type="noConversion"/>
  </si>
  <si>
    <t>A기술 1개</t>
    <phoneticPr fontId="4" type="noConversion"/>
  </si>
  <si>
    <t>c/t</t>
    <phoneticPr fontId="4" type="noConversion"/>
  </si>
  <si>
    <t>s/t</t>
    <phoneticPr fontId="4" type="noConversion"/>
  </si>
  <si>
    <t>배점</t>
    <phoneticPr fontId="4" type="noConversion"/>
  </si>
  <si>
    <t>5점 이상
+ 5점 이상</t>
    <phoneticPr fontId="4" type="noConversion"/>
  </si>
  <si>
    <t>5점 이상 
+ 4점 이상</t>
    <phoneticPr fontId="4" type="noConversion"/>
  </si>
  <si>
    <t>연결가산점수
배점표</t>
    <phoneticPr fontId="4" type="noConversion"/>
  </si>
  <si>
    <t>한 기술 
5점 이상</t>
    <phoneticPr fontId="4" type="noConversion"/>
  </si>
  <si>
    <t>B1080</t>
    <phoneticPr fontId="4" type="noConversion"/>
  </si>
  <si>
    <t>C1080</t>
    <phoneticPr fontId="4" type="noConversion"/>
  </si>
  <si>
    <t>C720</t>
    <phoneticPr fontId="4" type="noConversion"/>
  </si>
  <si>
    <t>B720</t>
    <phoneticPr fontId="4" type="noConversion"/>
  </si>
  <si>
    <t>P540</t>
    <phoneticPr fontId="4" type="noConversion"/>
  </si>
  <si>
    <t>B540</t>
    <phoneticPr fontId="4" type="noConversion"/>
  </si>
  <si>
    <t>C540</t>
    <phoneticPr fontId="4" type="noConversion"/>
  </si>
  <si>
    <t>BT</t>
    <phoneticPr fontId="4" type="noConversion"/>
  </si>
  <si>
    <t>B900</t>
    <phoneticPr fontId="4" type="noConversion"/>
  </si>
  <si>
    <t>C900</t>
    <phoneticPr fontId="4" type="noConversion"/>
  </si>
  <si>
    <t>C1260</t>
    <phoneticPr fontId="4" type="noConversion"/>
  </si>
  <si>
    <t>F720</t>
    <phoneticPr fontId="4" type="noConversion"/>
  </si>
  <si>
    <t>앞뒤기술종류</t>
    <phoneticPr fontId="4" type="noConversion"/>
  </si>
  <si>
    <t>연결기</t>
    <phoneticPr fontId="4" type="noConversion"/>
  </si>
  <si>
    <t>MESSAGE</t>
    <phoneticPr fontId="4" type="noConversion"/>
  </si>
  <si>
    <t>1. 기술 개수 제한</t>
    <phoneticPr fontId="4" type="noConversion"/>
  </si>
  <si>
    <t>2. 연결가산점수 계산</t>
    <phoneticPr fontId="4" type="noConversion"/>
  </si>
  <si>
    <t>라인2
(2com)</t>
    <phoneticPr fontId="4" type="noConversion"/>
  </si>
  <si>
    <t>라인3
(1com)</t>
    <phoneticPr fontId="4" type="noConversion"/>
  </si>
  <si>
    <t>라인4
(2com)</t>
    <phoneticPr fontId="4" type="noConversion"/>
  </si>
  <si>
    <t>기술명</t>
    <phoneticPr fontId="4" type="noConversion"/>
  </si>
  <si>
    <t>빈도</t>
    <phoneticPr fontId="4" type="noConversion"/>
  </si>
  <si>
    <t>구분</t>
    <phoneticPr fontId="4" type="noConversion"/>
  </si>
  <si>
    <t>라인1
(3com)</t>
    <phoneticPr fontId="4" type="noConversion"/>
  </si>
  <si>
    <t>A기술 3개</t>
    <phoneticPr fontId="4" type="noConversion"/>
  </si>
  <si>
    <t>훅</t>
    <phoneticPr fontId="4" type="noConversion"/>
  </si>
  <si>
    <t>4Line 기술 신청표</t>
    <phoneticPr fontId="4" type="noConversion"/>
  </si>
  <si>
    <t>크레센트킥</t>
    <phoneticPr fontId="4" type="noConversion"/>
  </si>
  <si>
    <t>앞공중</t>
    <phoneticPr fontId="4" type="noConversion"/>
  </si>
  <si>
    <t>백플립</t>
    <phoneticPr fontId="4" type="noConversion"/>
  </si>
  <si>
    <t>에어리얼</t>
    <phoneticPr fontId="4" type="noConversion"/>
  </si>
  <si>
    <t>웹스터</t>
    <phoneticPr fontId="4" type="noConversion"/>
  </si>
  <si>
    <t>칫게이너</t>
    <phoneticPr fontId="4" type="noConversion"/>
  </si>
  <si>
    <t>뒤공중플래시킥</t>
    <phoneticPr fontId="4" type="noConversion"/>
  </si>
  <si>
    <t>게이너플래시</t>
    <phoneticPr fontId="4" type="noConversion"/>
  </si>
  <si>
    <t>C360스와이프</t>
    <phoneticPr fontId="4" type="noConversion"/>
  </si>
  <si>
    <t>뒤공중티그랩</t>
    <phoneticPr fontId="4" type="noConversion"/>
  </si>
  <si>
    <t>사이드스와이프</t>
    <phoneticPr fontId="4" type="noConversion"/>
  </si>
  <si>
    <t>C540더블</t>
    <phoneticPr fontId="4" type="noConversion"/>
  </si>
  <si>
    <t>C540허리케인</t>
    <phoneticPr fontId="4" type="noConversion"/>
  </si>
  <si>
    <t>잭나이프</t>
    <phoneticPr fontId="4" type="noConversion"/>
  </si>
  <si>
    <t>BT킥</t>
    <phoneticPr fontId="4" type="noConversion"/>
  </si>
  <si>
    <t>BT일루션</t>
    <phoneticPr fontId="4" type="noConversion"/>
  </si>
  <si>
    <t>BT더블렉</t>
    <phoneticPr fontId="4" type="noConversion"/>
  </si>
  <si>
    <t>콕스크류</t>
    <phoneticPr fontId="4" type="noConversion"/>
  </si>
  <si>
    <t>BT일루션라운드킥</t>
    <phoneticPr fontId="4" type="noConversion"/>
  </si>
  <si>
    <t>BT페이롱</t>
    <phoneticPr fontId="4" type="noConversion"/>
  </si>
  <si>
    <t>BT스와이프</t>
    <phoneticPr fontId="4" type="noConversion"/>
  </si>
  <si>
    <t>콕스라운드킥</t>
    <phoneticPr fontId="4" type="noConversion"/>
  </si>
  <si>
    <t>훌턴라운드킥</t>
    <phoneticPr fontId="4" type="noConversion"/>
  </si>
  <si>
    <t>콕스일루션</t>
    <phoneticPr fontId="4" type="noConversion"/>
  </si>
  <si>
    <t>훌턴일루션</t>
    <phoneticPr fontId="4" type="noConversion"/>
  </si>
  <si>
    <t>C720더블라운드킥</t>
    <phoneticPr fontId="4" type="noConversion"/>
  </si>
  <si>
    <t>콕스더블렉</t>
    <phoneticPr fontId="4" type="noConversion"/>
  </si>
  <si>
    <t>훌턴더블렉</t>
    <phoneticPr fontId="4" type="noConversion"/>
  </si>
  <si>
    <t>BT하이퍼훅</t>
    <phoneticPr fontId="4" type="noConversion"/>
  </si>
  <si>
    <t>콕스하이퍼</t>
    <phoneticPr fontId="4" type="noConversion"/>
  </si>
  <si>
    <t>훌턴하이퍼</t>
    <phoneticPr fontId="4" type="noConversion"/>
  </si>
  <si>
    <t>콕스일루션라운드킥</t>
    <phoneticPr fontId="4" type="noConversion"/>
  </si>
  <si>
    <t>훌턴페이롱</t>
    <phoneticPr fontId="4" type="noConversion"/>
  </si>
  <si>
    <t>BT잭나이프</t>
    <phoneticPr fontId="4" type="noConversion"/>
  </si>
  <si>
    <t>콕스스와이프</t>
    <phoneticPr fontId="4" type="noConversion"/>
  </si>
  <si>
    <t>훌턴스와이프</t>
    <phoneticPr fontId="4" type="noConversion"/>
  </si>
  <si>
    <t>콕스박스커터</t>
    <phoneticPr fontId="4" type="noConversion"/>
  </si>
  <si>
    <t>훌턴하이퍼훅</t>
    <phoneticPr fontId="4" type="noConversion"/>
  </si>
  <si>
    <t>BT더블</t>
    <phoneticPr fontId="4" type="noConversion"/>
  </si>
  <si>
    <t>훌턴슈리켄하이퍼훅</t>
    <phoneticPr fontId="4" type="noConversion"/>
  </si>
  <si>
    <t>BT더블킥</t>
    <phoneticPr fontId="4" type="noConversion"/>
  </si>
  <si>
    <t>BT스내퍼스와이프</t>
    <phoneticPr fontId="4" type="noConversion"/>
  </si>
  <si>
    <t>C900허리케인</t>
    <phoneticPr fontId="4" type="noConversion"/>
  </si>
  <si>
    <t>BT더블하이퍼</t>
    <phoneticPr fontId="4" type="noConversion"/>
  </si>
  <si>
    <t>콕스더블</t>
    <phoneticPr fontId="4" type="noConversion"/>
  </si>
  <si>
    <t>훌턴더블</t>
    <phoneticPr fontId="4" type="noConversion"/>
  </si>
  <si>
    <t>콕스더블킥</t>
    <phoneticPr fontId="4" type="noConversion"/>
  </si>
  <si>
    <t>훌턴더블킥</t>
    <phoneticPr fontId="4" type="noConversion"/>
  </si>
  <si>
    <t>콕스스내퍼스와이프</t>
    <phoneticPr fontId="4" type="noConversion"/>
  </si>
  <si>
    <t>훌턴스내퍼스와이프</t>
    <phoneticPr fontId="4" type="noConversion"/>
  </si>
  <si>
    <t>스내퍼스와이프</t>
    <phoneticPr fontId="4" type="noConversion"/>
  </si>
  <si>
    <t>BT더블하이퍼훅</t>
    <phoneticPr fontId="4" type="noConversion"/>
  </si>
  <si>
    <t>콕스더블하이퍼</t>
    <phoneticPr fontId="4" type="noConversion"/>
  </si>
  <si>
    <t>훌턴더블하이퍼</t>
    <phoneticPr fontId="4" type="noConversion"/>
  </si>
  <si>
    <t>뒤공중두바퀴</t>
    <phoneticPr fontId="4" type="noConversion"/>
  </si>
  <si>
    <t>콕스더블스와이프</t>
    <phoneticPr fontId="4" type="noConversion"/>
  </si>
  <si>
    <t>훌턴더블스와이프</t>
    <phoneticPr fontId="4" type="noConversion"/>
  </si>
  <si>
    <t>스내퍼스와이프하이퍼</t>
    <phoneticPr fontId="4" type="noConversion"/>
  </si>
  <si>
    <t>콕스더블박스커터</t>
    <phoneticPr fontId="4" type="noConversion"/>
  </si>
  <si>
    <t>훌턴더블하이퍼훅</t>
    <phoneticPr fontId="4" type="noConversion"/>
  </si>
  <si>
    <t>BT트리플</t>
    <phoneticPr fontId="4" type="noConversion"/>
  </si>
  <si>
    <t>콕스트리플</t>
    <phoneticPr fontId="4" type="noConversion"/>
  </si>
  <si>
    <t>훌턴트리플</t>
    <phoneticPr fontId="4" type="noConversion"/>
  </si>
  <si>
    <t>c720</t>
    <phoneticPr fontId="4" type="noConversion"/>
  </si>
  <si>
    <t>옆돌기</t>
    <phoneticPr fontId="4" type="noConversion"/>
  </si>
  <si>
    <t>p720</t>
    <phoneticPr fontId="4" type="noConversion"/>
  </si>
  <si>
    <t>BT하이퍼</t>
    <phoneticPr fontId="4" type="noConversion"/>
  </si>
  <si>
    <t>B1260</t>
    <phoneticPr fontId="4" type="noConversion"/>
  </si>
  <si>
    <t>훌턴</t>
    <phoneticPr fontId="4" type="noConversion"/>
  </si>
  <si>
    <t>콕스슈리켄박스커터</t>
    <phoneticPr fontId="4" type="noConversion"/>
  </si>
  <si>
    <t>콕스더블렉트위스트</t>
    <phoneticPr fontId="4" type="noConversion"/>
  </si>
  <si>
    <t>훌턴더블렉트위스트</t>
    <phoneticPr fontId="4" type="noConversion"/>
  </si>
  <si>
    <t>스쿱</t>
    <phoneticPr fontId="4" type="noConversion"/>
  </si>
  <si>
    <t>F720잭나이프</t>
    <phoneticPr fontId="4" type="noConversion"/>
  </si>
  <si>
    <t>B720스와이프</t>
    <phoneticPr fontId="4" type="noConversion"/>
  </si>
  <si>
    <t>P720스와이프</t>
    <phoneticPr fontId="4" type="noConversion"/>
  </si>
  <si>
    <t>2,8</t>
    <phoneticPr fontId="4" type="noConversion"/>
  </si>
  <si>
    <t>C720스와이프</t>
    <phoneticPr fontId="4" type="noConversion"/>
  </si>
  <si>
    <t>플래시킥훌턴</t>
    <phoneticPr fontId="4" type="noConversion"/>
  </si>
  <si>
    <t>훌턴잭나이프</t>
    <phoneticPr fontId="4" type="noConversion"/>
  </si>
  <si>
    <t>콕스잭나이프</t>
    <phoneticPr fontId="4" type="noConversion"/>
  </si>
  <si>
    <t>F1080스와이프</t>
    <phoneticPr fontId="4" type="noConversion"/>
  </si>
  <si>
    <t>P1080스와이프</t>
    <phoneticPr fontId="4" type="noConversion"/>
  </si>
  <si>
    <t>플래시킥훌턴더블</t>
    <phoneticPr fontId="4" type="noConversion"/>
  </si>
  <si>
    <t>C1080스와이프</t>
    <phoneticPr fontId="4" type="noConversion"/>
  </si>
  <si>
    <t>B1080스와이프</t>
    <phoneticPr fontId="4" type="noConversion"/>
  </si>
  <si>
    <t>훌턴더블잭나이프</t>
    <phoneticPr fontId="4" type="noConversion"/>
  </si>
  <si>
    <t>콕스더블잭나이프</t>
    <phoneticPr fontId="4" type="noConversion"/>
  </si>
  <si>
    <t>훌턴스내퍼스와이프더블</t>
    <phoneticPr fontId="4" type="noConversion"/>
  </si>
  <si>
    <t>훌턴더블스내퍼스와이프</t>
    <phoneticPr fontId="4" type="noConversion"/>
  </si>
  <si>
    <t>훅</t>
    <phoneticPr fontId="4" type="noConversion"/>
  </si>
  <si>
    <t>c720</t>
    <phoneticPr fontId="4" type="noConversion"/>
  </si>
  <si>
    <t>옆돌기</t>
    <phoneticPr fontId="4" type="noConversion"/>
  </si>
  <si>
    <t>콕스더블</t>
    <phoneticPr fontId="4" type="noConversion"/>
  </si>
  <si>
    <t>측전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</si>
</sst>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.0"/>
    <numFmt numFmtId="178" formatCode="0.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8" fillId="0" borderId="0" xfId="0" applyFont="1" applyBorder="1">
      <alignment vertical="center"/>
    </xf>
    <xf numFmtId="0" fontId="10" fillId="0" borderId="32" xfId="0" applyFont="1" applyBorder="1" applyAlignment="1">
      <alignment horizontal="center" vertical="center" wrapText="1"/>
    </xf>
    <xf numFmtId="176" fontId="10" fillId="0" borderId="33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2" xfId="1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176" fontId="5" fillId="2" borderId="3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4" xfId="0" applyFill="1" applyBorder="1">
      <alignment vertical="center"/>
    </xf>
    <xf numFmtId="0" fontId="0" fillId="4" borderId="4" xfId="0" applyFill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1" fillId="3" borderId="80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59" xfId="0" applyFont="1" applyBorder="1">
      <alignment vertical="center"/>
    </xf>
    <xf numFmtId="0" fontId="7" fillId="0" borderId="92" xfId="0" applyFont="1" applyBorder="1">
      <alignment vertical="center"/>
    </xf>
    <xf numFmtId="0" fontId="11" fillId="0" borderId="4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2" borderId="63" xfId="0" applyFont="1" applyFill="1" applyBorder="1" applyAlignment="1">
      <alignment horizontal="center" vertical="center"/>
    </xf>
    <xf numFmtId="0" fontId="0" fillId="0" borderId="67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0" borderId="63" xfId="0" applyBorder="1" applyAlignment="1">
      <alignment vertical="center"/>
    </xf>
    <xf numFmtId="0" fontId="2" fillId="0" borderId="75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7" fillId="4" borderId="78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7" fillId="4" borderId="97" xfId="0" applyFont="1" applyFill="1" applyBorder="1" applyAlignment="1" applyProtection="1">
      <alignment horizontal="center" vertical="center" wrapText="1"/>
      <protection locked="0"/>
    </xf>
    <xf numFmtId="0" fontId="7" fillId="4" borderId="99" xfId="0" applyFont="1" applyFill="1" applyBorder="1" applyAlignment="1" applyProtection="1">
      <alignment horizontal="center" vertical="center" wrapText="1"/>
      <protection locked="0"/>
    </xf>
    <xf numFmtId="0" fontId="7" fillId="4" borderId="102" xfId="0" applyFont="1" applyFill="1" applyBorder="1" applyAlignment="1" applyProtection="1">
      <alignment horizontal="center" vertical="center" wrapText="1"/>
      <protection locked="0"/>
    </xf>
    <xf numFmtId="0" fontId="7" fillId="4" borderId="27" xfId="0" applyFont="1" applyFill="1" applyBorder="1" applyAlignment="1" applyProtection="1">
      <alignment horizontal="center" vertical="center" wrapText="1"/>
      <protection locked="0"/>
    </xf>
    <xf numFmtId="0" fontId="11" fillId="4" borderId="78" xfId="0" applyFont="1" applyFill="1" applyBorder="1" applyAlignment="1" applyProtection="1">
      <alignment horizontal="center" vertical="center" wrapText="1"/>
      <protection locked="0"/>
    </xf>
    <xf numFmtId="0" fontId="11" fillId="4" borderId="6" xfId="0" applyFont="1" applyFill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 applyProtection="1">
      <alignment horizontal="center" vertical="center" wrapText="1"/>
      <protection locked="0"/>
    </xf>
    <xf numFmtId="0" fontId="11" fillId="4" borderId="97" xfId="0" applyFont="1" applyFill="1" applyBorder="1" applyAlignment="1" applyProtection="1">
      <alignment horizontal="center" vertical="center" wrapText="1"/>
      <protection locked="0"/>
    </xf>
    <xf numFmtId="0" fontId="11" fillId="4" borderId="98" xfId="0" applyFont="1" applyFill="1" applyBorder="1" applyAlignment="1" applyProtection="1">
      <alignment horizontal="center" vertical="center" wrapText="1"/>
      <protection locked="0"/>
    </xf>
    <xf numFmtId="0" fontId="11" fillId="4" borderId="99" xfId="0" applyFont="1" applyFill="1" applyBorder="1" applyAlignment="1" applyProtection="1">
      <alignment horizontal="center" vertical="center" wrapText="1"/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11" fillId="0" borderId="65" xfId="0" applyFont="1" applyFill="1" applyBorder="1" applyAlignment="1">
      <alignment horizontal="center" vertical="center" wrapText="1"/>
    </xf>
    <xf numFmtId="0" fontId="11" fillId="0" borderId="66" xfId="0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178" fontId="3" fillId="0" borderId="35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1" fillId="5" borderId="15" xfId="0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5" borderId="18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center" vertical="center" wrapText="1"/>
      <protection locked="0"/>
    </xf>
    <xf numFmtId="0" fontId="11" fillId="5" borderId="20" xfId="0" applyFont="1" applyFill="1" applyBorder="1" applyAlignment="1" applyProtection="1">
      <alignment horizontal="center" vertical="center" wrapText="1"/>
      <protection locked="0"/>
    </xf>
    <xf numFmtId="178" fontId="11" fillId="0" borderId="52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177" fontId="11" fillId="0" borderId="25" xfId="0" applyNumberFormat="1" applyFont="1" applyFill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7" fillId="4" borderId="68" xfId="0" applyFont="1" applyFill="1" applyBorder="1" applyAlignment="1" applyProtection="1">
      <alignment horizontal="center" vertical="center" wrapText="1"/>
      <protection locked="0"/>
    </xf>
    <xf numFmtId="0" fontId="7" fillId="4" borderId="69" xfId="0" applyFont="1" applyFill="1" applyBorder="1" applyAlignment="1" applyProtection="1">
      <alignment horizontal="center" vertical="center" wrapText="1"/>
      <protection locked="0"/>
    </xf>
    <xf numFmtId="0" fontId="7" fillId="4" borderId="71" xfId="0" applyFont="1" applyFill="1" applyBorder="1" applyAlignment="1" applyProtection="1">
      <alignment horizontal="center" vertical="center" wrapText="1"/>
      <protection locked="0"/>
    </xf>
    <xf numFmtId="0" fontId="7" fillId="4" borderId="72" xfId="0" applyFont="1" applyFill="1" applyBorder="1" applyAlignment="1" applyProtection="1">
      <alignment horizontal="center" vertical="center" wrapText="1"/>
      <protection locked="0"/>
    </xf>
    <xf numFmtId="0" fontId="7" fillId="4" borderId="34" xfId="0" applyFont="1" applyFill="1" applyBorder="1" applyAlignment="1" applyProtection="1">
      <alignment horizontal="center" vertical="center" wrapText="1"/>
      <protection locked="0"/>
    </xf>
    <xf numFmtId="0" fontId="7" fillId="4" borderId="35" xfId="0" applyFont="1" applyFill="1" applyBorder="1" applyAlignment="1" applyProtection="1">
      <alignment horizontal="center" vertical="center" wrapText="1"/>
      <protection locked="0"/>
    </xf>
    <xf numFmtId="0" fontId="7" fillId="4" borderId="70" xfId="0" applyFont="1" applyFill="1" applyBorder="1" applyAlignment="1" applyProtection="1">
      <alignment horizontal="center" vertical="center" wrapText="1"/>
      <protection locked="0"/>
    </xf>
    <xf numFmtId="0" fontId="7" fillId="4" borderId="73" xfId="0" applyFont="1" applyFill="1" applyBorder="1" applyAlignment="1" applyProtection="1">
      <alignment horizontal="center" vertical="center" wrapText="1"/>
      <protection locked="0"/>
    </xf>
    <xf numFmtId="0" fontId="7" fillId="4" borderId="36" xfId="0" applyFont="1" applyFill="1" applyBorder="1" applyAlignment="1" applyProtection="1">
      <alignment horizontal="center" vertical="center" wrapText="1"/>
      <protection locked="0"/>
    </xf>
    <xf numFmtId="0" fontId="7" fillId="5" borderId="12" xfId="0" applyFont="1" applyFill="1" applyBorder="1" applyAlignment="1" applyProtection="1">
      <alignment horizontal="center" vertical="center" wrapText="1"/>
      <protection locked="0"/>
    </xf>
    <xf numFmtId="0" fontId="7" fillId="5" borderId="13" xfId="0" applyFont="1" applyFill="1" applyBorder="1" applyAlignment="1" applyProtection="1">
      <alignment horizontal="center" vertical="center" wrapText="1"/>
      <protection locked="0"/>
    </xf>
    <xf numFmtId="0" fontId="11" fillId="0" borderId="81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77" fontId="11" fillId="0" borderId="63" xfId="0" applyNumberFormat="1" applyFont="1" applyBorder="1" applyAlignment="1">
      <alignment horizontal="center" vertical="center" wrapText="1"/>
    </xf>
    <xf numFmtId="177" fontId="11" fillId="0" borderId="25" xfId="0" applyNumberFormat="1" applyFont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 applyProtection="1">
      <alignment horizontal="center" vertical="center" wrapText="1"/>
      <protection locked="0"/>
    </xf>
    <xf numFmtId="0" fontId="11" fillId="4" borderId="76" xfId="0" applyFont="1" applyFill="1" applyBorder="1" applyAlignment="1" applyProtection="1">
      <alignment horizontal="center" vertical="center" wrapText="1"/>
      <protection locked="0"/>
    </xf>
    <xf numFmtId="0" fontId="11" fillId="4" borderId="8" xfId="0" applyFont="1" applyFill="1" applyBorder="1" applyAlignment="1" applyProtection="1">
      <alignment horizontal="center" vertical="center" wrapText="1"/>
      <protection locked="0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77" xfId="0" applyFont="1" applyFill="1" applyBorder="1" applyAlignment="1" applyProtection="1">
      <alignment horizontal="center" vertical="center" wrapText="1"/>
      <protection locked="0"/>
    </xf>
    <xf numFmtId="0" fontId="11" fillId="4" borderId="100" xfId="0" applyFont="1" applyFill="1" applyBorder="1" applyAlignment="1" applyProtection="1">
      <alignment horizontal="center" vertical="center" wrapText="1"/>
      <protection locked="0"/>
    </xf>
    <xf numFmtId="0" fontId="11" fillId="4" borderId="101" xfId="0" applyFont="1" applyFill="1" applyBorder="1" applyAlignment="1" applyProtection="1">
      <alignment horizontal="center" vertical="center" wrapText="1"/>
      <protection locked="0"/>
    </xf>
    <xf numFmtId="0" fontId="11" fillId="4" borderId="79" xfId="0" applyFont="1" applyFill="1" applyBorder="1" applyAlignment="1" applyProtection="1">
      <alignment horizontal="center" vertical="center" wrapText="1"/>
      <protection locked="0"/>
    </xf>
    <xf numFmtId="0" fontId="11" fillId="4" borderId="9" xfId="0" applyFont="1" applyFill="1" applyBorder="1" applyAlignment="1" applyProtection="1">
      <alignment horizontal="center" vertical="center" wrapText="1"/>
      <protection locked="0"/>
    </xf>
    <xf numFmtId="177" fontId="11" fillId="0" borderId="86" xfId="0" applyNumberFormat="1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178" fontId="7" fillId="0" borderId="25" xfId="0" applyNumberFormat="1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center" vertical="center" wrapText="1"/>
    </xf>
    <xf numFmtId="0" fontId="11" fillId="0" borderId="84" xfId="0" applyFont="1" applyFill="1" applyBorder="1" applyAlignment="1">
      <alignment horizontal="center" vertical="center" wrapText="1"/>
    </xf>
    <xf numFmtId="0" fontId="11" fillId="0" borderId="82" xfId="0" applyFont="1" applyFill="1" applyBorder="1" applyAlignment="1">
      <alignment horizontal="center" vertical="center" wrapText="1"/>
    </xf>
    <xf numFmtId="0" fontId="11" fillId="0" borderId="81" xfId="0" applyFont="1" applyFill="1" applyBorder="1" applyAlignment="1">
      <alignment horizontal="center" vertical="center" wrapText="1"/>
    </xf>
    <xf numFmtId="0" fontId="11" fillId="0" borderId="94" xfId="0" applyFont="1" applyFill="1" applyBorder="1" applyAlignment="1">
      <alignment horizontal="center" vertical="center" wrapText="1"/>
    </xf>
    <xf numFmtId="0" fontId="11" fillId="0" borderId="95" xfId="0" applyFont="1" applyFill="1" applyBorder="1" applyAlignment="1">
      <alignment horizontal="center" vertical="center" wrapText="1"/>
    </xf>
    <xf numFmtId="0" fontId="11" fillId="0" borderId="96" xfId="0" applyFont="1" applyFill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7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60" xfId="0" applyFont="1" applyFill="1" applyBorder="1" applyAlignment="1" applyProtection="1">
      <alignment horizontal="center" vertical="center" wrapText="1"/>
      <protection locked="0"/>
    </xf>
    <xf numFmtId="0" fontId="3" fillId="4" borderId="61" xfId="0" applyFont="1" applyFill="1" applyBorder="1" applyAlignment="1" applyProtection="1">
      <alignment horizontal="center" vertical="center" wrapText="1"/>
      <protection locked="0"/>
    </xf>
    <xf numFmtId="0" fontId="3" fillId="4" borderId="46" xfId="0" applyFont="1" applyFill="1" applyBorder="1" applyAlignment="1" applyProtection="1">
      <alignment horizontal="center" vertical="center" wrapText="1"/>
      <protection locked="0"/>
    </xf>
    <xf numFmtId="0" fontId="3" fillId="4" borderId="62" xfId="0" applyFont="1" applyFill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 wrapText="1"/>
    </xf>
    <xf numFmtId="178" fontId="11" fillId="0" borderId="54" xfId="0" applyNumberFormat="1" applyFont="1" applyBorder="1" applyAlignment="1">
      <alignment horizontal="center" vertical="center" wrapText="1"/>
    </xf>
    <xf numFmtId="0" fontId="11" fillId="0" borderId="96" xfId="0" applyFont="1" applyBorder="1" applyAlignment="1">
      <alignment horizontal="center" vertical="center" wrapText="1"/>
    </xf>
    <xf numFmtId="0" fontId="11" fillId="4" borderId="68" xfId="0" applyFont="1" applyFill="1" applyBorder="1" applyAlignment="1" applyProtection="1">
      <alignment horizontal="center" vertical="center" wrapText="1"/>
      <protection locked="0"/>
    </xf>
    <xf numFmtId="0" fontId="11" fillId="4" borderId="69" xfId="0" applyFont="1" applyFill="1" applyBorder="1" applyAlignment="1" applyProtection="1">
      <alignment horizontal="center" vertical="center" wrapText="1"/>
      <protection locked="0"/>
    </xf>
    <xf numFmtId="0" fontId="11" fillId="4" borderId="71" xfId="0" applyFont="1" applyFill="1" applyBorder="1" applyAlignment="1" applyProtection="1">
      <alignment horizontal="center" vertical="center" wrapText="1"/>
      <protection locked="0"/>
    </xf>
    <xf numFmtId="0" fontId="11" fillId="4" borderId="72" xfId="0" applyFont="1" applyFill="1" applyBorder="1" applyAlignment="1" applyProtection="1">
      <alignment horizontal="center" vertical="center" wrapText="1"/>
      <protection locked="0"/>
    </xf>
    <xf numFmtId="0" fontId="11" fillId="4" borderId="34" xfId="0" applyFont="1" applyFill="1" applyBorder="1" applyAlignment="1" applyProtection="1">
      <alignment horizontal="center" vertical="center" wrapText="1"/>
      <protection locked="0"/>
    </xf>
    <xf numFmtId="0" fontId="11" fillId="4" borderId="35" xfId="0" applyFont="1" applyFill="1" applyBorder="1" applyAlignment="1" applyProtection="1">
      <alignment horizontal="center" vertical="center" wrapText="1"/>
      <protection locked="0"/>
    </xf>
    <xf numFmtId="0" fontId="11" fillId="4" borderId="16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11" fillId="4" borderId="19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1" fillId="5" borderId="13" xfId="0" applyFont="1" applyFill="1" applyBorder="1" applyAlignment="1" applyProtection="1">
      <alignment horizontal="center" vertical="center" wrapText="1"/>
      <protection locked="0"/>
    </xf>
    <xf numFmtId="177" fontId="11" fillId="0" borderId="100" xfId="0" applyNumberFormat="1" applyFont="1" applyFill="1" applyBorder="1" applyAlignment="1">
      <alignment horizontal="center" vertical="center" wrapText="1"/>
    </xf>
    <xf numFmtId="177" fontId="11" fillId="0" borderId="98" xfId="0" applyNumberFormat="1" applyFont="1" applyFill="1" applyBorder="1" applyAlignment="1">
      <alignment horizontal="center" vertical="center" wrapText="1"/>
    </xf>
    <xf numFmtId="177" fontId="11" fillId="0" borderId="99" xfId="0" applyNumberFormat="1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T47"/>
  <sheetViews>
    <sheetView tabSelected="1" zoomScale="70" zoomScaleNormal="70" zoomScaleSheetLayoutView="55" workbookViewId="0">
      <selection activeCell="H7" sqref="H7:S8"/>
    </sheetView>
  </sheetViews>
  <sheetFormatPr defaultRowHeight="16.5" x14ac:dyDescent="0.3"/>
  <cols>
    <col min="1" max="1" width="12.625" customWidth="1"/>
    <col min="2" max="25" width="2.625" customWidth="1"/>
    <col min="26" max="26" width="12.625" customWidth="1"/>
    <col min="27" max="27" width="5.625" customWidth="1"/>
    <col min="28" max="30" width="10.75" customWidth="1"/>
    <col min="31" max="31" width="31" customWidth="1"/>
    <col min="32" max="32" width="3.125" customWidth="1"/>
    <col min="33" max="33" width="13.875" customWidth="1"/>
    <col min="34" max="34" width="7.25" customWidth="1"/>
    <col min="35" max="38" width="10.375" customWidth="1"/>
    <col min="39" max="39" width="1.875" customWidth="1"/>
  </cols>
  <sheetData>
    <row r="1" spans="1:46" ht="18.75" customHeight="1" x14ac:dyDescent="0.3">
      <c r="A1" s="189" t="s">
        <v>58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</row>
    <row r="2" spans="1:46" ht="18.75" customHeight="1" x14ac:dyDescent="0.3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B2" s="27" t="s">
        <v>47</v>
      </c>
      <c r="AG2" s="27" t="s">
        <v>48</v>
      </c>
    </row>
    <row r="3" spans="1:46" ht="18.75" customHeight="1" thickBot="1" x14ac:dyDescent="0.35">
      <c r="A3" s="190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B3" s="30" t="s">
        <v>54</v>
      </c>
      <c r="AC3" s="30" t="s">
        <v>52</v>
      </c>
      <c r="AD3" s="30" t="s">
        <v>53</v>
      </c>
      <c r="AE3" s="39" t="s">
        <v>46</v>
      </c>
      <c r="AF3" s="35"/>
    </row>
    <row r="4" spans="1:46" ht="18.75" customHeight="1" x14ac:dyDescent="0.3">
      <c r="A4" s="191" t="s">
        <v>8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3"/>
      <c r="AB4" s="43" t="s">
        <v>55</v>
      </c>
      <c r="AC4" s="34">
        <f>B12</f>
        <v>0</v>
      </c>
      <c r="AD4" s="33">
        <f>COUNTIF($AC$4:AC$31,AC4)</f>
        <v>10</v>
      </c>
      <c r="AE4" s="40" t="str">
        <f>IF(OR(AC4=0,AC4="훅"),"",IF(AD4&gt;3,AC4&amp;" "&amp;AD4&amp;"회",""))</f>
        <v/>
      </c>
      <c r="AF4" s="29"/>
      <c r="AG4" s="152" t="s">
        <v>30</v>
      </c>
      <c r="AH4" s="153"/>
      <c r="AI4" s="154" t="s">
        <v>21</v>
      </c>
      <c r="AJ4" s="154" t="s">
        <v>31</v>
      </c>
      <c r="AK4" s="154" t="s">
        <v>29</v>
      </c>
      <c r="AL4" s="154" t="s">
        <v>28</v>
      </c>
    </row>
    <row r="5" spans="1:46" ht="18.75" customHeight="1" x14ac:dyDescent="0.3">
      <c r="A5" s="194"/>
      <c r="B5" s="195"/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6"/>
      <c r="AB5" s="44"/>
      <c r="AC5" s="31" t="str">
        <f>D12</f>
        <v>훅</v>
      </c>
      <c r="AD5" s="33">
        <f>COUNTIF($AC$4:AC$31,AC5)</f>
        <v>4</v>
      </c>
      <c r="AE5" s="41" t="str">
        <f t="shared" ref="AE5:AE30" si="0">IF(OR(AC5=0,AC5="훅"),"",IF(AD5&gt;3,AC5&amp;" "&amp;AD5&amp;"회",""))</f>
        <v/>
      </c>
      <c r="AF5" s="29"/>
      <c r="AG5" s="153"/>
      <c r="AH5" s="153"/>
      <c r="AI5" s="155"/>
      <c r="AJ5" s="155"/>
      <c r="AK5" s="155"/>
      <c r="AL5" s="155"/>
    </row>
    <row r="6" spans="1:46" ht="18.75" customHeight="1" x14ac:dyDescent="0.3">
      <c r="A6" s="186" t="s">
        <v>5</v>
      </c>
      <c r="B6" s="187"/>
      <c r="C6" s="187"/>
      <c r="D6" s="187"/>
      <c r="E6" s="187"/>
      <c r="F6" s="187"/>
      <c r="G6" s="187"/>
      <c r="H6" s="187" t="s">
        <v>6</v>
      </c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 t="s">
        <v>7</v>
      </c>
      <c r="U6" s="187"/>
      <c r="V6" s="187"/>
      <c r="W6" s="187"/>
      <c r="X6" s="187"/>
      <c r="Y6" s="187"/>
      <c r="Z6" s="188"/>
      <c r="AB6" s="44"/>
      <c r="AC6" s="32" t="str">
        <f>F12</f>
        <v>c720</v>
      </c>
      <c r="AD6" s="32">
        <f>COUNTIF($AC$4:AC$31,AC6)</f>
        <v>3</v>
      </c>
      <c r="AE6" s="42" t="str">
        <f>IF(AD6&gt;2,AC6&amp;" "&amp;AD6&amp;"회","")</f>
        <v>c720 3회</v>
      </c>
      <c r="AF6" s="29"/>
      <c r="AG6" s="153"/>
      <c r="AH6" s="153"/>
      <c r="AI6" s="19">
        <v>1</v>
      </c>
      <c r="AJ6" s="19">
        <v>2</v>
      </c>
      <c r="AK6" s="19">
        <v>3</v>
      </c>
      <c r="AL6" s="19">
        <v>4</v>
      </c>
    </row>
    <row r="7" spans="1:46" ht="18.75" customHeight="1" x14ac:dyDescent="0.3">
      <c r="A7" s="156"/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60"/>
      <c r="AB7" s="44"/>
      <c r="AC7" s="34">
        <f>J12</f>
        <v>0</v>
      </c>
      <c r="AD7" s="33">
        <f>COUNTIF($AC$4:AC$31,AC7)</f>
        <v>10</v>
      </c>
      <c r="AE7" s="41" t="str">
        <f t="shared" si="0"/>
        <v/>
      </c>
      <c r="AF7" s="29"/>
      <c r="AG7" s="21" t="s">
        <v>26</v>
      </c>
      <c r="AH7" s="20">
        <v>1</v>
      </c>
      <c r="AI7" s="13">
        <v>0.5</v>
      </c>
      <c r="AJ7" s="13">
        <v>1</v>
      </c>
      <c r="AK7" s="13">
        <v>2</v>
      </c>
      <c r="AL7" s="13">
        <v>3</v>
      </c>
    </row>
    <row r="8" spans="1:46" ht="18.75" customHeight="1" thickBot="1" x14ac:dyDescent="0.35">
      <c r="A8" s="158"/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61"/>
      <c r="AB8" s="44"/>
      <c r="AC8" s="33" t="str">
        <f>L12</f>
        <v>훅</v>
      </c>
      <c r="AD8" s="33">
        <f>COUNTIF($AC$4:AC$31,AC8)</f>
        <v>4</v>
      </c>
      <c r="AE8" s="41" t="str">
        <f t="shared" si="0"/>
        <v/>
      </c>
      <c r="AF8" s="29"/>
      <c r="AG8" s="21" t="s">
        <v>25</v>
      </c>
      <c r="AH8" s="20">
        <v>2</v>
      </c>
      <c r="AI8" s="13">
        <v>0.5</v>
      </c>
      <c r="AJ8" s="13">
        <v>1</v>
      </c>
      <c r="AK8" s="13">
        <v>2</v>
      </c>
      <c r="AL8" s="13">
        <v>3</v>
      </c>
      <c r="AM8" s="22"/>
      <c r="AO8" s="28"/>
      <c r="AP8" s="23"/>
      <c r="AQ8" s="23"/>
      <c r="AR8" s="23"/>
      <c r="AS8" s="23"/>
      <c r="AT8" s="23"/>
    </row>
    <row r="9" spans="1:46" ht="18.75" customHeight="1" x14ac:dyDescent="0.3">
      <c r="A9" s="162" t="s">
        <v>4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4"/>
      <c r="AB9" s="44"/>
      <c r="AC9" s="33">
        <f>L14</f>
        <v>0</v>
      </c>
      <c r="AD9" s="33">
        <f>COUNTIF($AC$4:AC$31,AC9)</f>
        <v>10</v>
      </c>
      <c r="AE9" s="41" t="str">
        <f t="shared" si="0"/>
        <v/>
      </c>
      <c r="AF9" s="29"/>
      <c r="AG9" s="21" t="s">
        <v>22</v>
      </c>
      <c r="AH9" s="20">
        <v>3</v>
      </c>
      <c r="AI9" s="13">
        <v>0.3</v>
      </c>
      <c r="AJ9" s="13">
        <v>0.5</v>
      </c>
      <c r="AK9" s="13">
        <v>0.5</v>
      </c>
      <c r="AL9" s="13">
        <v>2</v>
      </c>
      <c r="AN9" s="28"/>
      <c r="AO9" s="28"/>
    </row>
    <row r="10" spans="1:46" ht="18.75" customHeight="1" x14ac:dyDescent="0.3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7"/>
      <c r="AB10" s="44"/>
      <c r="AC10" s="32" t="str">
        <f>N12</f>
        <v>c720</v>
      </c>
      <c r="AD10" s="32">
        <f>COUNTIF($AC$4:AC$31,AC10)</f>
        <v>3</v>
      </c>
      <c r="AE10" s="42" t="str">
        <f>IF(AD10&gt;2,AC10&amp;" "&amp;AD10&amp;"회","")</f>
        <v>c720 3회</v>
      </c>
      <c r="AF10" s="29"/>
      <c r="AG10" s="21" t="s">
        <v>24</v>
      </c>
      <c r="AH10" s="20">
        <v>4</v>
      </c>
      <c r="AI10" s="13">
        <v>0.2</v>
      </c>
      <c r="AJ10" s="13">
        <v>0.3</v>
      </c>
      <c r="AK10" s="13">
        <v>0.3</v>
      </c>
      <c r="AL10" s="13">
        <v>0.5</v>
      </c>
      <c r="AN10" s="28"/>
    </row>
    <row r="11" spans="1:46" ht="18.75" customHeight="1" x14ac:dyDescent="0.3">
      <c r="A11" s="49" t="s">
        <v>20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1"/>
      <c r="Z11" s="26" t="s">
        <v>0</v>
      </c>
      <c r="AB11" s="44"/>
      <c r="AC11" s="34" t="str">
        <f>R12</f>
        <v>훅</v>
      </c>
      <c r="AD11" s="33">
        <f>COUNTIF($AC$4:AC$31,AC11)</f>
        <v>4</v>
      </c>
      <c r="AE11" s="41" t="str">
        <f t="shared" si="0"/>
        <v/>
      </c>
      <c r="AF11" s="29"/>
      <c r="AG11" s="21" t="s">
        <v>23</v>
      </c>
      <c r="AH11" s="20">
        <v>5</v>
      </c>
      <c r="AI11" s="13">
        <v>0.1</v>
      </c>
      <c r="AJ11" s="13">
        <v>0.2</v>
      </c>
      <c r="AK11" s="13">
        <v>0.2</v>
      </c>
      <c r="AL11" s="13">
        <v>0.3</v>
      </c>
    </row>
    <row r="12" spans="1:46" ht="18.75" customHeight="1" x14ac:dyDescent="0.3">
      <c r="A12" s="108" t="s">
        <v>55</v>
      </c>
      <c r="B12" s="111"/>
      <c r="C12" s="112"/>
      <c r="D12" s="112" t="s">
        <v>149</v>
      </c>
      <c r="E12" s="117"/>
      <c r="F12" s="120" t="s">
        <v>122</v>
      </c>
      <c r="G12" s="120"/>
      <c r="H12" s="120"/>
      <c r="I12" s="120"/>
      <c r="J12" s="111"/>
      <c r="K12" s="112"/>
      <c r="L12" s="64" t="s">
        <v>149</v>
      </c>
      <c r="M12" s="65"/>
      <c r="N12" s="120" t="s">
        <v>150</v>
      </c>
      <c r="O12" s="120"/>
      <c r="P12" s="120"/>
      <c r="Q12" s="120"/>
      <c r="R12" s="111" t="s">
        <v>57</v>
      </c>
      <c r="S12" s="112"/>
      <c r="T12" s="64" t="s">
        <v>153</v>
      </c>
      <c r="U12" s="65"/>
      <c r="V12" s="120" t="s">
        <v>127</v>
      </c>
      <c r="W12" s="120"/>
      <c r="X12" s="120"/>
      <c r="Y12" s="120"/>
      <c r="Z12" s="137">
        <f>F15+J15+N15+R15+V15</f>
        <v>9</v>
      </c>
      <c r="AB12" s="44"/>
      <c r="AC12" s="31" t="str">
        <f>T12</f>
        <v>측전</v>
      </c>
      <c r="AD12" s="33">
        <f>COUNTIF($AC$4:AC$31,AC12)</f>
        <v>2</v>
      </c>
      <c r="AE12" s="41" t="str">
        <f t="shared" si="0"/>
        <v/>
      </c>
      <c r="AF12" s="29"/>
      <c r="AG12" s="21" t="s">
        <v>56</v>
      </c>
      <c r="AH12" s="20">
        <v>6</v>
      </c>
      <c r="AI12" s="13">
        <v>0</v>
      </c>
      <c r="AJ12" s="13">
        <v>0</v>
      </c>
      <c r="AK12" s="13">
        <v>0</v>
      </c>
      <c r="AL12" s="13">
        <v>0</v>
      </c>
    </row>
    <row r="13" spans="1:46" ht="18.75" customHeight="1" x14ac:dyDescent="0.3">
      <c r="A13" s="109"/>
      <c r="B13" s="113"/>
      <c r="C13" s="114"/>
      <c r="D13" s="114"/>
      <c r="E13" s="118"/>
      <c r="F13" s="121"/>
      <c r="G13" s="121"/>
      <c r="H13" s="121"/>
      <c r="I13" s="121"/>
      <c r="J13" s="113"/>
      <c r="K13" s="114"/>
      <c r="L13" s="66"/>
      <c r="M13" s="67"/>
      <c r="N13" s="121"/>
      <c r="O13" s="121"/>
      <c r="P13" s="121"/>
      <c r="Q13" s="121"/>
      <c r="R13" s="113"/>
      <c r="S13" s="114"/>
      <c r="T13" s="66"/>
      <c r="U13" s="67"/>
      <c r="V13" s="121"/>
      <c r="W13" s="121"/>
      <c r="X13" s="121"/>
      <c r="Y13" s="121"/>
      <c r="Z13" s="138"/>
      <c r="AB13" s="44"/>
      <c r="AC13" s="31">
        <f>T14</f>
        <v>0</v>
      </c>
      <c r="AD13" s="33">
        <f>COUNTIF($AC$4:AC$31,AC13)</f>
        <v>10</v>
      </c>
      <c r="AE13" s="41" t="str">
        <f t="shared" si="0"/>
        <v/>
      </c>
      <c r="AF13" s="29"/>
      <c r="AJ13" s="14"/>
      <c r="AK13" s="14"/>
    </row>
    <row r="14" spans="1:46" ht="18.75" customHeight="1" x14ac:dyDescent="0.3">
      <c r="A14" s="109"/>
      <c r="B14" s="115"/>
      <c r="C14" s="116"/>
      <c r="D14" s="116"/>
      <c r="E14" s="119"/>
      <c r="F14" s="121"/>
      <c r="G14" s="121"/>
      <c r="H14" s="121"/>
      <c r="I14" s="121"/>
      <c r="J14" s="115"/>
      <c r="K14" s="116"/>
      <c r="L14" s="68"/>
      <c r="M14" s="69"/>
      <c r="N14" s="121"/>
      <c r="O14" s="121"/>
      <c r="P14" s="121"/>
      <c r="Q14" s="121"/>
      <c r="R14" s="115"/>
      <c r="S14" s="116"/>
      <c r="T14" s="68"/>
      <c r="U14" s="69"/>
      <c r="V14" s="121"/>
      <c r="W14" s="121"/>
      <c r="X14" s="121"/>
      <c r="Y14" s="121"/>
      <c r="Z14" s="138"/>
      <c r="AB14" s="45"/>
      <c r="AC14" s="32" t="str">
        <f>V12</f>
        <v>훌턴</v>
      </c>
      <c r="AD14" s="32">
        <f>COUNTIF($AC$4:AC$31,AC14)</f>
        <v>1</v>
      </c>
      <c r="AE14" s="42" t="str">
        <f>IF(AD14&gt;2,AC14&amp;" "&amp;AD14&amp;"회","")</f>
        <v/>
      </c>
      <c r="AF14" s="29"/>
      <c r="AG14" s="15" t="s">
        <v>45</v>
      </c>
      <c r="AH14" s="15">
        <f>IF(ISBLANK(L14),IF(J12=$AG$7,$AH$7,IF(OR(J12=$AG$8,L12=$AG$8),$AH$8,IF(ISBLANK(J12),$AH$9,IF(ISBLANK(L12),$AH$10,$AH$11)))),$AH$12)</f>
        <v>3</v>
      </c>
      <c r="AI14" s="15">
        <f>IF(ISBLANK(T14),IF(R12=$AG$7,$AH$7,IF(OR(R12=$AG$8,T12=$AG$8),$AH$8,IF(ISBLANK(R12),$AH$9,IF(ISBLANK(T12),$AH$10,$AH$11)))),$AH$12)</f>
        <v>5</v>
      </c>
      <c r="AJ14" s="14"/>
    </row>
    <row r="15" spans="1:46" ht="18.75" customHeight="1" x14ac:dyDescent="0.3">
      <c r="A15" s="109"/>
      <c r="B15" s="140">
        <f>IF(OR(B12=$AG$8,D12=$AG$8),IF(F15&gt;=5,$AJ$8,$AI$8),0)</f>
        <v>0</v>
      </c>
      <c r="C15" s="140"/>
      <c r="D15" s="140"/>
      <c r="E15" s="140"/>
      <c r="F15" s="141">
        <f>VLOOKUP(F12,기준!$B:$C,2,FALSE)</f>
        <v>2.8</v>
      </c>
      <c r="G15" s="141"/>
      <c r="H15" s="141"/>
      <c r="I15" s="141"/>
      <c r="J15" s="142">
        <f>AH16</f>
        <v>0.3</v>
      </c>
      <c r="K15" s="142"/>
      <c r="L15" s="142"/>
      <c r="M15" s="142"/>
      <c r="N15" s="141">
        <f>VLOOKUP(N12,기준!$B:$C,2,FALSE)</f>
        <v>2.8</v>
      </c>
      <c r="O15" s="141"/>
      <c r="P15" s="141"/>
      <c r="Q15" s="141"/>
      <c r="R15" s="142">
        <f>AI16</f>
        <v>0.1</v>
      </c>
      <c r="S15" s="142"/>
      <c r="T15" s="142"/>
      <c r="U15" s="142"/>
      <c r="V15" s="141">
        <f>VLOOKUP(V12,기준!$B:$C,2,FALSE)</f>
        <v>3</v>
      </c>
      <c r="W15" s="141"/>
      <c r="X15" s="141"/>
      <c r="Y15" s="141"/>
      <c r="Z15" s="139"/>
      <c r="AB15" s="43" t="s">
        <v>49</v>
      </c>
      <c r="AC15" s="34">
        <f>B17</f>
        <v>0</v>
      </c>
      <c r="AD15" s="33">
        <f>COUNTIF($AC$4:AC$31,AC15)</f>
        <v>10</v>
      </c>
      <c r="AE15" s="41" t="str">
        <f t="shared" si="0"/>
        <v/>
      </c>
      <c r="AF15" s="29"/>
      <c r="AG15" s="15" t="s">
        <v>44</v>
      </c>
      <c r="AH15" s="15">
        <f>IF(AND(F15&gt;=5,N15&gt;=5),$AL$6,IF(OR(AND(F15&gt;=5,N15&gt;=4),AND(F15&gt;=4,N15&gt;=5)),$AK$6,IF(OR(F15&gt;=5,N15&gt;=5),$AJ$6,$AI$6)))</f>
        <v>1</v>
      </c>
      <c r="AI15" s="15">
        <f>IF(AND(N15&gt;=5,V15&gt;=5),$AL$6,IF(OR(AND(N15&gt;=5,V15&gt;=4),AND(N15&gt;=4,V15&gt;=5)),$AK$6,IF(OR(N15&gt;=5,V15&gt;=5),$AJ$6,$AI$6)))</f>
        <v>1</v>
      </c>
      <c r="AJ15" s="14"/>
    </row>
    <row r="16" spans="1:46" ht="18.75" customHeight="1" x14ac:dyDescent="0.3">
      <c r="A16" s="110"/>
      <c r="B16" s="17"/>
      <c r="C16" s="106"/>
      <c r="D16" s="106"/>
      <c r="E16" s="18"/>
      <c r="F16" s="17"/>
      <c r="G16" s="106"/>
      <c r="H16" s="106"/>
      <c r="I16" s="18"/>
      <c r="J16" s="17"/>
      <c r="K16" s="106"/>
      <c r="L16" s="106"/>
      <c r="M16" s="18"/>
      <c r="N16" s="17"/>
      <c r="O16" s="106"/>
      <c r="P16" s="106"/>
      <c r="Q16" s="18"/>
      <c r="R16" s="17"/>
      <c r="S16" s="106"/>
      <c r="T16" s="106"/>
      <c r="U16" s="18"/>
      <c r="V16" s="17"/>
      <c r="W16" s="106"/>
      <c r="X16" s="106"/>
      <c r="Y16" s="18"/>
      <c r="Z16" s="36"/>
      <c r="AB16" s="44"/>
      <c r="AC16" s="33" t="str">
        <f>E17</f>
        <v>훅</v>
      </c>
      <c r="AD16" s="33">
        <f>COUNTIF($AC$4:AC$31,AC16)</f>
        <v>4</v>
      </c>
      <c r="AE16" s="41" t="str">
        <f t="shared" si="0"/>
        <v/>
      </c>
      <c r="AF16" s="29"/>
      <c r="AG16" s="16" t="s">
        <v>27</v>
      </c>
      <c r="AH16" s="16">
        <f>INDEX($AI$7:$AL$12,AH14,AH15)</f>
        <v>0.3</v>
      </c>
      <c r="AI16" s="16">
        <f>INDEX($AI$7:$AL$12,AI14,AI15)</f>
        <v>0.1</v>
      </c>
      <c r="AJ16" s="14"/>
    </row>
    <row r="17" spans="1:36" ht="18.75" customHeight="1" x14ac:dyDescent="0.3">
      <c r="A17" s="108" t="s">
        <v>49</v>
      </c>
      <c r="B17" s="128"/>
      <c r="C17" s="71"/>
      <c r="D17" s="129"/>
      <c r="E17" s="70" t="s">
        <v>57</v>
      </c>
      <c r="F17" s="71"/>
      <c r="G17" s="72"/>
      <c r="H17" s="97" t="s">
        <v>122</v>
      </c>
      <c r="I17" s="98"/>
      <c r="J17" s="98"/>
      <c r="K17" s="98"/>
      <c r="L17" s="98"/>
      <c r="M17" s="99"/>
      <c r="N17" s="128" t="s">
        <v>25</v>
      </c>
      <c r="O17" s="71"/>
      <c r="P17" s="129"/>
      <c r="Q17" s="70" t="s">
        <v>131</v>
      </c>
      <c r="R17" s="71"/>
      <c r="S17" s="72"/>
      <c r="T17" s="97" t="s">
        <v>103</v>
      </c>
      <c r="U17" s="98"/>
      <c r="V17" s="98"/>
      <c r="W17" s="98"/>
      <c r="X17" s="98"/>
      <c r="Y17" s="99"/>
      <c r="Z17" s="103">
        <f>H20+N20+T20</f>
        <v>8.8000000000000007</v>
      </c>
      <c r="AB17" s="44"/>
      <c r="AC17" s="32" t="str">
        <f>H17</f>
        <v>c720</v>
      </c>
      <c r="AD17" s="32">
        <f>COUNTIF($AC$4:AC$31,AC17)</f>
        <v>3</v>
      </c>
      <c r="AE17" s="42" t="str">
        <f>IF(AD17&gt;2,AC17&amp;" "&amp;AD17&amp;"회","")</f>
        <v>c720 3회</v>
      </c>
      <c r="AF17" s="29"/>
      <c r="AG17" s="14"/>
      <c r="AH17" s="14"/>
      <c r="AI17" s="14"/>
      <c r="AJ17" s="14"/>
    </row>
    <row r="18" spans="1:36" ht="18.75" customHeight="1" x14ac:dyDescent="0.3">
      <c r="A18" s="109"/>
      <c r="B18" s="130"/>
      <c r="C18" s="131"/>
      <c r="D18" s="132"/>
      <c r="E18" s="135"/>
      <c r="F18" s="131"/>
      <c r="G18" s="136"/>
      <c r="H18" s="100"/>
      <c r="I18" s="101"/>
      <c r="J18" s="101"/>
      <c r="K18" s="101"/>
      <c r="L18" s="101"/>
      <c r="M18" s="102"/>
      <c r="N18" s="130"/>
      <c r="O18" s="131"/>
      <c r="P18" s="132"/>
      <c r="Q18" s="73"/>
      <c r="R18" s="74"/>
      <c r="S18" s="75"/>
      <c r="T18" s="100"/>
      <c r="U18" s="101"/>
      <c r="V18" s="101"/>
      <c r="W18" s="101"/>
      <c r="X18" s="101"/>
      <c r="Y18" s="102"/>
      <c r="Z18" s="104"/>
      <c r="AB18" s="44"/>
      <c r="AC18" s="34" t="str">
        <f>N17</f>
        <v>c/t</v>
      </c>
      <c r="AD18" s="33">
        <f>COUNTIF($AC$4:AC$31,AC18)</f>
        <v>1</v>
      </c>
      <c r="AE18" s="41" t="str">
        <f t="shared" si="0"/>
        <v/>
      </c>
      <c r="AF18" s="29"/>
      <c r="AG18" s="14"/>
      <c r="AH18" s="14"/>
      <c r="AI18" s="14"/>
      <c r="AJ18" s="14"/>
    </row>
    <row r="19" spans="1:36" ht="18.75" customHeight="1" x14ac:dyDescent="0.3">
      <c r="A19" s="109"/>
      <c r="B19" s="133"/>
      <c r="C19" s="74"/>
      <c r="D19" s="134"/>
      <c r="E19" s="73"/>
      <c r="F19" s="74"/>
      <c r="G19" s="75"/>
      <c r="H19" s="100"/>
      <c r="I19" s="101"/>
      <c r="J19" s="101"/>
      <c r="K19" s="101"/>
      <c r="L19" s="101"/>
      <c r="M19" s="102"/>
      <c r="N19" s="133"/>
      <c r="O19" s="74"/>
      <c r="P19" s="134"/>
      <c r="Q19" s="76"/>
      <c r="R19" s="77"/>
      <c r="S19" s="78"/>
      <c r="T19" s="100"/>
      <c r="U19" s="101"/>
      <c r="V19" s="101"/>
      <c r="W19" s="101"/>
      <c r="X19" s="101"/>
      <c r="Y19" s="102"/>
      <c r="Z19" s="104"/>
      <c r="AB19" s="44"/>
      <c r="AC19" s="31" t="str">
        <f>Q17</f>
        <v>스쿱</v>
      </c>
      <c r="AD19" s="33">
        <f>COUNTIF($AC$4:AC$31,AC19)</f>
        <v>1</v>
      </c>
      <c r="AE19" s="41" t="str">
        <f t="shared" si="0"/>
        <v/>
      </c>
      <c r="AF19" s="29"/>
      <c r="AG19" s="15" t="s">
        <v>45</v>
      </c>
      <c r="AH19" s="15">
        <f>IF(ISBLANK(Q19),IF(N17=$AG$7,$AH$7,IF(OR(N17=$AG$8,Q17=$AG$8),$AH$8,IF(ISBLANK(N17),$AH$9,IF(ISBLANK(Q17),$AH$10,$AH$11)))),$AH$12)</f>
        <v>2</v>
      </c>
      <c r="AI19" s="14"/>
      <c r="AJ19" s="14"/>
    </row>
    <row r="20" spans="1:36" ht="18.75" customHeight="1" x14ac:dyDescent="0.3">
      <c r="A20" s="109"/>
      <c r="B20" s="107">
        <f>IF(OR(B17=$AG$8,E17=$AG$8),IF(H20&gt;=5,$AJ$8,$AI$8),0)</f>
        <v>0</v>
      </c>
      <c r="C20" s="107"/>
      <c r="D20" s="107"/>
      <c r="E20" s="107"/>
      <c r="F20" s="107"/>
      <c r="G20" s="107"/>
      <c r="H20" s="126">
        <f>VLOOKUP(H17,기준!$B:$C,2,FALSE)</f>
        <v>2.8</v>
      </c>
      <c r="I20" s="126"/>
      <c r="J20" s="126"/>
      <c r="K20" s="126"/>
      <c r="L20" s="126"/>
      <c r="M20" s="126"/>
      <c r="N20" s="107">
        <f>AH21</f>
        <v>1</v>
      </c>
      <c r="O20" s="107"/>
      <c r="P20" s="107"/>
      <c r="Q20" s="107"/>
      <c r="R20" s="107"/>
      <c r="S20" s="107"/>
      <c r="T20" s="126">
        <f>VLOOKUP(T17,기준!$B:$C,2,FALSE)</f>
        <v>5</v>
      </c>
      <c r="U20" s="126"/>
      <c r="V20" s="126"/>
      <c r="W20" s="126"/>
      <c r="X20" s="126"/>
      <c r="Y20" s="126"/>
      <c r="Z20" s="105"/>
      <c r="AB20" s="44"/>
      <c r="AC20" s="31">
        <f>Q19</f>
        <v>0</v>
      </c>
      <c r="AD20" s="33">
        <f>COUNTIF($AC$4:AC$31,AC20)</f>
        <v>10</v>
      </c>
      <c r="AE20" s="41" t="str">
        <f t="shared" si="0"/>
        <v/>
      </c>
      <c r="AF20" s="29"/>
      <c r="AG20" s="15" t="s">
        <v>44</v>
      </c>
      <c r="AH20" s="15">
        <f>IF(AND(H20&gt;=5,T20&gt;=5),$AL$6,IF(OR(AND(H20&gt;=5,T20&gt;=4),AND(H20&gt;=4,T20&gt;=5)),$AK$6,IF(OR(H20&gt;=5,T20&gt;=5),$AJ$6,$AI$6)))</f>
        <v>2</v>
      </c>
      <c r="AI20" s="14"/>
      <c r="AJ20" s="14"/>
    </row>
    <row r="21" spans="1:36" ht="18.75" customHeight="1" x14ac:dyDescent="0.3">
      <c r="A21" s="110"/>
      <c r="B21" s="127"/>
      <c r="C21" s="79"/>
      <c r="D21" s="79"/>
      <c r="E21" s="79"/>
      <c r="F21" s="79"/>
      <c r="G21" s="80"/>
      <c r="H21" s="81"/>
      <c r="I21" s="82"/>
      <c r="J21" s="82"/>
      <c r="K21" s="82"/>
      <c r="L21" s="82"/>
      <c r="M21" s="83"/>
      <c r="N21" s="127"/>
      <c r="O21" s="79"/>
      <c r="P21" s="79"/>
      <c r="Q21" s="79"/>
      <c r="R21" s="79"/>
      <c r="S21" s="80"/>
      <c r="T21" s="81"/>
      <c r="U21" s="82"/>
      <c r="V21" s="82"/>
      <c r="W21" s="82"/>
      <c r="X21" s="82"/>
      <c r="Y21" s="83"/>
      <c r="Z21" s="37"/>
      <c r="AB21" s="45"/>
      <c r="AC21" s="32" t="str">
        <f>T17</f>
        <v>콕스더블</v>
      </c>
      <c r="AD21" s="32">
        <f>COUNTIF($AC$4:AC$31,AC21)</f>
        <v>2</v>
      </c>
      <c r="AE21" s="42" t="str">
        <f>IF(AD21&gt;2,AC21&amp;" "&amp;AD21&amp;"회","")</f>
        <v/>
      </c>
      <c r="AF21" s="29"/>
      <c r="AG21" s="16" t="s">
        <v>27</v>
      </c>
      <c r="AH21" s="16">
        <f>INDEX($AI$7:$AL$12,AH19,AH20)</f>
        <v>1</v>
      </c>
      <c r="AI21" s="14"/>
      <c r="AJ21" s="14"/>
    </row>
    <row r="22" spans="1:36" ht="18.75" customHeight="1" x14ac:dyDescent="0.3">
      <c r="A22" s="108" t="s">
        <v>50</v>
      </c>
      <c r="B22" s="171" t="s">
        <v>123</v>
      </c>
      <c r="C22" s="172"/>
      <c r="D22" s="172"/>
      <c r="E22" s="172"/>
      <c r="F22" s="172"/>
      <c r="G22" s="172"/>
      <c r="H22" s="177" t="s">
        <v>153</v>
      </c>
      <c r="I22" s="177"/>
      <c r="J22" s="177"/>
      <c r="K22" s="177"/>
      <c r="L22" s="177"/>
      <c r="M22" s="178"/>
      <c r="N22" s="181" t="s">
        <v>152</v>
      </c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37">
        <f>N25</f>
        <v>5</v>
      </c>
      <c r="AB22" s="43" t="s">
        <v>50</v>
      </c>
      <c r="AC22" s="34" t="str">
        <f>B22</f>
        <v>옆돌기</v>
      </c>
      <c r="AD22" s="33">
        <f>COUNTIF($AC$4:AC$31,AC22)</f>
        <v>2</v>
      </c>
      <c r="AE22" s="41" t="str">
        <f t="shared" si="0"/>
        <v/>
      </c>
      <c r="AF22" s="29"/>
      <c r="AG22" s="14"/>
      <c r="AH22" s="14"/>
      <c r="AI22" s="14"/>
      <c r="AJ22" s="14"/>
    </row>
    <row r="23" spans="1:36" ht="18.75" customHeight="1" x14ac:dyDescent="0.3">
      <c r="A23" s="109"/>
      <c r="B23" s="173"/>
      <c r="C23" s="174"/>
      <c r="D23" s="174"/>
      <c r="E23" s="174"/>
      <c r="F23" s="174"/>
      <c r="G23" s="174"/>
      <c r="H23" s="179"/>
      <c r="I23" s="179"/>
      <c r="J23" s="179"/>
      <c r="K23" s="179"/>
      <c r="L23" s="179"/>
      <c r="M23" s="180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38"/>
      <c r="AB23" s="44"/>
      <c r="AC23" s="31" t="str">
        <f>H22</f>
        <v>측전</v>
      </c>
      <c r="AD23" s="33">
        <f>COUNTIF($AC$4:AC$31,AC23)</f>
        <v>2</v>
      </c>
      <c r="AE23" s="41" t="str">
        <f t="shared" si="0"/>
        <v/>
      </c>
      <c r="AF23" s="29"/>
      <c r="AG23" s="15" t="s">
        <v>45</v>
      </c>
      <c r="AH23" s="15">
        <f>IF(ISBLANK(Q29),IF(N27=$AG$7,$AH$7,IF(OR(N27=$AG$8,Q27=$AG$8),$AH$8,IF(ISBLANK(N27),$AH$9,IF(ISBLANK(Q27),$AH$10,$AH$11)))),$AH$12)</f>
        <v>4</v>
      </c>
      <c r="AI23" s="14"/>
      <c r="AJ23" s="14"/>
    </row>
    <row r="24" spans="1:36" ht="18.75" customHeight="1" x14ac:dyDescent="0.3">
      <c r="A24" s="109"/>
      <c r="B24" s="175"/>
      <c r="C24" s="176"/>
      <c r="D24" s="176"/>
      <c r="E24" s="176"/>
      <c r="F24" s="176"/>
      <c r="G24" s="176"/>
      <c r="H24" s="179"/>
      <c r="I24" s="179"/>
      <c r="J24" s="179"/>
      <c r="K24" s="179"/>
      <c r="L24" s="179"/>
      <c r="M24" s="180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38"/>
      <c r="AB24" s="45"/>
      <c r="AC24" s="32" t="str">
        <f>N22</f>
        <v>콕스더블</v>
      </c>
      <c r="AD24" s="32">
        <f>COUNTIF($AC$4:AC$31,AC24)</f>
        <v>2</v>
      </c>
      <c r="AE24" s="42" t="str">
        <f>IF(AD24&gt;2,AC24&amp;" "&amp;AD24&amp;"회","")</f>
        <v/>
      </c>
      <c r="AF24" s="29"/>
      <c r="AG24" s="15" t="s">
        <v>44</v>
      </c>
      <c r="AH24" s="15">
        <f>IF(AND(H30&gt;=5,T30&gt;=5),$AL$6,IF(OR(AND(H30&gt;=5,T30&gt;=4),AND(H30&gt;=4,T30&gt;=5)),$AK$6,IF(OR(H30&gt;=5,T30&gt;=5),$AJ$6,$AI$6)))</f>
        <v>1</v>
      </c>
      <c r="AJ24" s="14"/>
    </row>
    <row r="25" spans="1:36" ht="18.75" customHeight="1" x14ac:dyDescent="0.3">
      <c r="A25" s="109"/>
      <c r="B25" s="183">
        <f>IF(OR(B22=$AG$8,H22=$AG$8),IF(N25&gt;=5,$AJ$8,$AI$8),0)</f>
        <v>0</v>
      </c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185"/>
      <c r="N25" s="126">
        <f>VLOOKUP(N22,기준!$B:$C,2,FALSE)</f>
        <v>5</v>
      </c>
      <c r="O25" s="126"/>
      <c r="P25" s="126"/>
      <c r="Q25" s="126"/>
      <c r="R25" s="126"/>
      <c r="S25" s="126"/>
      <c r="T25" s="126" t="e">
        <f>VLOOKUP(T22,기준!$B:$C,2,FALSE)</f>
        <v>#N/A</v>
      </c>
      <c r="U25" s="126"/>
      <c r="V25" s="126"/>
      <c r="W25" s="126"/>
      <c r="X25" s="126"/>
      <c r="Y25" s="126"/>
      <c r="Z25" s="139"/>
      <c r="AB25" s="43" t="s">
        <v>51</v>
      </c>
      <c r="AC25" s="34">
        <f>B27</f>
        <v>0</v>
      </c>
      <c r="AD25" s="33">
        <f>COUNTIF($AC$4:AC$31,AC25)</f>
        <v>10</v>
      </c>
      <c r="AE25" s="41" t="str">
        <f t="shared" si="0"/>
        <v/>
      </c>
      <c r="AF25" s="29"/>
      <c r="AG25" s="16" t="s">
        <v>27</v>
      </c>
      <c r="AH25" s="16">
        <f>INDEX($AI$7:$AL$12,AH23,AH24)</f>
        <v>0.2</v>
      </c>
      <c r="AJ25" s="14"/>
    </row>
    <row r="26" spans="1:36" ht="18.75" customHeight="1" x14ac:dyDescent="0.3">
      <c r="A26" s="110"/>
      <c r="B26" s="143"/>
      <c r="C26" s="144"/>
      <c r="D26" s="144"/>
      <c r="E26" s="145"/>
      <c r="F26" s="146"/>
      <c r="G26" s="144"/>
      <c r="H26" s="144"/>
      <c r="I26" s="145"/>
      <c r="J26" s="122"/>
      <c r="K26" s="123"/>
      <c r="L26" s="123"/>
      <c r="M26" s="124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36"/>
      <c r="AB26" s="44"/>
      <c r="AC26" s="31">
        <f>E27</f>
        <v>0</v>
      </c>
      <c r="AD26" s="33">
        <f>COUNTIF($AC$4:AC$31,AC26)</f>
        <v>10</v>
      </c>
      <c r="AE26" s="41" t="str">
        <f t="shared" si="0"/>
        <v/>
      </c>
      <c r="AF26" s="29"/>
      <c r="AJ26" s="14"/>
    </row>
    <row r="27" spans="1:36" ht="18.75" customHeight="1" x14ac:dyDescent="0.3">
      <c r="A27" s="109" t="s">
        <v>51</v>
      </c>
      <c r="B27" s="128"/>
      <c r="C27" s="71"/>
      <c r="D27" s="129"/>
      <c r="E27" s="70"/>
      <c r="F27" s="71"/>
      <c r="G27" s="72"/>
      <c r="H27" s="97" t="s">
        <v>76</v>
      </c>
      <c r="I27" s="98"/>
      <c r="J27" s="98"/>
      <c r="K27" s="98"/>
      <c r="L27" s="98"/>
      <c r="M27" s="99"/>
      <c r="N27" s="128" t="s">
        <v>151</v>
      </c>
      <c r="O27" s="71"/>
      <c r="P27" s="129"/>
      <c r="Q27" s="70"/>
      <c r="R27" s="71"/>
      <c r="S27" s="72"/>
      <c r="T27" s="97" t="s">
        <v>124</v>
      </c>
      <c r="U27" s="98"/>
      <c r="V27" s="98"/>
      <c r="W27" s="98"/>
      <c r="X27" s="98"/>
      <c r="Y27" s="99"/>
      <c r="Z27" s="169">
        <f>H30+N30+T30</f>
        <v>5.5</v>
      </c>
      <c r="AB27" s="44"/>
      <c r="AC27" s="32" t="str">
        <f>H27</f>
        <v>콕스크류</v>
      </c>
      <c r="AD27" s="32">
        <f>COUNTIF($AC$4:AC$31,AC27)</f>
        <v>1</v>
      </c>
      <c r="AE27" s="42" t="str">
        <f>IF(AD27&gt;2,AC27&amp;" "&amp;AD27&amp;"회","")</f>
        <v/>
      </c>
      <c r="AF27" s="29"/>
      <c r="AJ27" s="14"/>
    </row>
    <row r="28" spans="1:36" ht="18.75" customHeight="1" x14ac:dyDescent="0.3">
      <c r="A28" s="109"/>
      <c r="B28" s="130"/>
      <c r="C28" s="131"/>
      <c r="D28" s="132"/>
      <c r="E28" s="135"/>
      <c r="F28" s="131"/>
      <c r="G28" s="136"/>
      <c r="H28" s="100"/>
      <c r="I28" s="101"/>
      <c r="J28" s="101"/>
      <c r="K28" s="101"/>
      <c r="L28" s="101"/>
      <c r="M28" s="102"/>
      <c r="N28" s="130"/>
      <c r="O28" s="131"/>
      <c r="P28" s="132"/>
      <c r="Q28" s="73"/>
      <c r="R28" s="74"/>
      <c r="S28" s="75"/>
      <c r="T28" s="100"/>
      <c r="U28" s="101"/>
      <c r="V28" s="101"/>
      <c r="W28" s="101"/>
      <c r="X28" s="101"/>
      <c r="Y28" s="102"/>
      <c r="Z28" s="104"/>
      <c r="AB28" s="44"/>
      <c r="AC28" s="34" t="str">
        <f>N27</f>
        <v>옆돌기</v>
      </c>
      <c r="AD28" s="33">
        <f>COUNTIF($AC$4:AC$31,AC28)</f>
        <v>2</v>
      </c>
      <c r="AE28" s="41" t="str">
        <f t="shared" si="0"/>
        <v/>
      </c>
      <c r="AF28" s="29"/>
      <c r="AJ28" s="14"/>
    </row>
    <row r="29" spans="1:36" ht="18.75" customHeight="1" x14ac:dyDescent="0.3">
      <c r="A29" s="109"/>
      <c r="B29" s="133"/>
      <c r="C29" s="74"/>
      <c r="D29" s="134"/>
      <c r="E29" s="73"/>
      <c r="F29" s="74"/>
      <c r="G29" s="75"/>
      <c r="H29" s="100"/>
      <c r="I29" s="101"/>
      <c r="J29" s="101"/>
      <c r="K29" s="101"/>
      <c r="L29" s="101"/>
      <c r="M29" s="102"/>
      <c r="N29" s="133"/>
      <c r="O29" s="74"/>
      <c r="P29" s="134"/>
      <c r="Q29" s="76"/>
      <c r="R29" s="77"/>
      <c r="S29" s="78"/>
      <c r="T29" s="100"/>
      <c r="U29" s="101"/>
      <c r="V29" s="101"/>
      <c r="W29" s="101"/>
      <c r="X29" s="101"/>
      <c r="Y29" s="102"/>
      <c r="Z29" s="104"/>
      <c r="AB29" s="44"/>
      <c r="AC29" s="33">
        <f>Q27</f>
        <v>0</v>
      </c>
      <c r="AD29" s="33">
        <f>COUNTIF($AC$4:AC$31,AC29)</f>
        <v>10</v>
      </c>
      <c r="AE29" s="41" t="str">
        <f t="shared" si="0"/>
        <v/>
      </c>
      <c r="AF29" s="29"/>
    </row>
    <row r="30" spans="1:36" ht="18.75" customHeight="1" x14ac:dyDescent="0.3">
      <c r="A30" s="109"/>
      <c r="B30" s="107">
        <f>IF(OR(B27=$AG$8,E27=$AG$8),IF(H30&gt;=5,$AJ$8,$AI$8),0)</f>
        <v>0</v>
      </c>
      <c r="C30" s="107"/>
      <c r="D30" s="107"/>
      <c r="E30" s="107"/>
      <c r="F30" s="107"/>
      <c r="G30" s="107"/>
      <c r="H30" s="126">
        <f>VLOOKUP(H27,기준!$B:$C,2,FALSE)</f>
        <v>3</v>
      </c>
      <c r="I30" s="126"/>
      <c r="J30" s="126"/>
      <c r="K30" s="126"/>
      <c r="L30" s="126"/>
      <c r="M30" s="126"/>
      <c r="N30" s="107">
        <f>AH25</f>
        <v>0.2</v>
      </c>
      <c r="O30" s="107"/>
      <c r="P30" s="107"/>
      <c r="Q30" s="107"/>
      <c r="R30" s="107"/>
      <c r="S30" s="107"/>
      <c r="T30" s="126">
        <f>VLOOKUP(T27,기준!$B:$C,2,FALSE)</f>
        <v>2.2999999999999998</v>
      </c>
      <c r="U30" s="126"/>
      <c r="V30" s="126"/>
      <c r="W30" s="126"/>
      <c r="X30" s="126"/>
      <c r="Y30" s="126"/>
      <c r="Z30" s="105"/>
      <c r="AB30" s="44"/>
      <c r="AC30" s="33">
        <f>Q29</f>
        <v>0</v>
      </c>
      <c r="AD30" s="33">
        <f>COUNTIF($AC$4:AC$31,AC30)</f>
        <v>10</v>
      </c>
      <c r="AE30" s="41" t="str">
        <f t="shared" si="0"/>
        <v/>
      </c>
      <c r="AF30" s="29"/>
    </row>
    <row r="31" spans="1:36" ht="18.75" customHeight="1" thickBot="1" x14ac:dyDescent="0.35">
      <c r="A31" s="168"/>
      <c r="B31" s="147"/>
      <c r="C31" s="148"/>
      <c r="D31" s="148"/>
      <c r="E31" s="148"/>
      <c r="F31" s="148"/>
      <c r="G31" s="149"/>
      <c r="H31" s="150"/>
      <c r="I31" s="151"/>
      <c r="J31" s="151"/>
      <c r="K31" s="151"/>
      <c r="L31" s="151"/>
      <c r="M31" s="170"/>
      <c r="N31" s="147"/>
      <c r="O31" s="148"/>
      <c r="P31" s="148"/>
      <c r="Q31" s="148"/>
      <c r="R31" s="148"/>
      <c r="S31" s="149"/>
      <c r="T31" s="150"/>
      <c r="U31" s="151"/>
      <c r="V31" s="151"/>
      <c r="W31" s="151"/>
      <c r="X31" s="151"/>
      <c r="Y31" s="170"/>
      <c r="Z31" s="38"/>
      <c r="AB31" s="45"/>
      <c r="AC31" s="32" t="str">
        <f>T27</f>
        <v>p720</v>
      </c>
      <c r="AD31" s="32">
        <f>COUNTIF($AC$4:AC$31,AC31)</f>
        <v>1</v>
      </c>
      <c r="AE31" s="42" t="str">
        <f>IF(AD31&gt;2,AC31&amp;" "&amp;AD31&amp;"회","")</f>
        <v/>
      </c>
      <c r="AF31" s="29"/>
    </row>
    <row r="32" spans="1:36" ht="18.75" customHeight="1" x14ac:dyDescent="0.3">
      <c r="A32" s="84" t="s">
        <v>1</v>
      </c>
      <c r="B32" s="87">
        <f>Z12+Z17+Z22+Z27</f>
        <v>28.3</v>
      </c>
      <c r="C32" s="88"/>
      <c r="D32" s="88"/>
      <c r="E32" s="88"/>
      <c r="F32" s="88"/>
      <c r="G32" s="89"/>
      <c r="H32" s="94" t="s">
        <v>2</v>
      </c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9"/>
      <c r="T32" s="94" t="s">
        <v>3</v>
      </c>
      <c r="U32" s="88"/>
      <c r="V32" s="88"/>
      <c r="W32" s="88"/>
      <c r="X32" s="88"/>
      <c r="Y32" s="88"/>
      <c r="Z32" s="46"/>
      <c r="AF32" s="29"/>
    </row>
    <row r="33" spans="1:32" ht="18.75" customHeight="1" x14ac:dyDescent="0.3">
      <c r="A33" s="85"/>
      <c r="B33" s="90"/>
      <c r="C33" s="90"/>
      <c r="D33" s="90"/>
      <c r="E33" s="90"/>
      <c r="F33" s="90"/>
      <c r="G33" s="91"/>
      <c r="H33" s="95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  <c r="T33" s="95"/>
      <c r="U33" s="90"/>
      <c r="V33" s="90"/>
      <c r="W33" s="90"/>
      <c r="X33" s="90"/>
      <c r="Y33" s="90"/>
      <c r="Z33" s="47"/>
      <c r="AF33" s="29"/>
    </row>
    <row r="34" spans="1:32" ht="18.75" customHeight="1" x14ac:dyDescent="0.3">
      <c r="A34" s="86"/>
      <c r="B34" s="92"/>
      <c r="C34" s="92"/>
      <c r="D34" s="92"/>
      <c r="E34" s="92"/>
      <c r="F34" s="92"/>
      <c r="G34" s="93"/>
      <c r="H34" s="96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  <c r="T34" s="96"/>
      <c r="U34" s="92"/>
      <c r="V34" s="92"/>
      <c r="W34" s="92"/>
      <c r="X34" s="92"/>
      <c r="Y34" s="92"/>
      <c r="Z34" s="48"/>
      <c r="AC34" s="27"/>
      <c r="AF34" s="29"/>
    </row>
    <row r="35" spans="1:32" ht="18.75" customHeight="1" x14ac:dyDescent="0.3">
      <c r="A35" s="49" t="s">
        <v>9</v>
      </c>
      <c r="B35" s="50"/>
      <c r="C35" s="50"/>
      <c r="D35" s="50"/>
      <c r="E35" s="50"/>
      <c r="F35" s="50"/>
      <c r="G35" s="51"/>
      <c r="H35" s="58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9"/>
      <c r="AF35" s="29"/>
    </row>
    <row r="36" spans="1:32" ht="18.75" customHeight="1" x14ac:dyDescent="0.3">
      <c r="A36" s="52"/>
      <c r="B36" s="53"/>
      <c r="C36" s="53"/>
      <c r="D36" s="53"/>
      <c r="E36" s="53"/>
      <c r="F36" s="53"/>
      <c r="G36" s="54"/>
      <c r="H36" s="60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61"/>
      <c r="AF36" s="29"/>
    </row>
    <row r="37" spans="1:32" ht="18.75" customHeight="1" thickBot="1" x14ac:dyDescent="0.35">
      <c r="A37" s="55"/>
      <c r="B37" s="56"/>
      <c r="C37" s="56"/>
      <c r="D37" s="56"/>
      <c r="E37" s="56"/>
      <c r="F37" s="56"/>
      <c r="G37" s="57"/>
      <c r="H37" s="62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63"/>
      <c r="AF37" s="29"/>
    </row>
    <row r="38" spans="1:32" ht="18.75" customHeight="1" x14ac:dyDescent="0.3">
      <c r="AF38" s="29"/>
    </row>
    <row r="39" spans="1:32" ht="18.75" customHeight="1" x14ac:dyDescent="0.3">
      <c r="AF39" s="29"/>
    </row>
    <row r="40" spans="1:32" ht="18.75" customHeight="1" x14ac:dyDescent="0.3">
      <c r="AF40" s="29"/>
    </row>
    <row r="41" spans="1:32" ht="18.75" customHeight="1" x14ac:dyDescent="0.3">
      <c r="AF41" s="29"/>
    </row>
    <row r="42" spans="1:32" ht="18.75" customHeight="1" x14ac:dyDescent="0.3">
      <c r="AF42" s="29"/>
    </row>
    <row r="43" spans="1:32" ht="18.75" customHeight="1" x14ac:dyDescent="0.3"/>
    <row r="44" spans="1:32" ht="18.75" customHeight="1" x14ac:dyDescent="0.3"/>
    <row r="45" spans="1:32" ht="18.75" customHeight="1" x14ac:dyDescent="0.3"/>
    <row r="46" spans="1:32" ht="18.75" customHeight="1" x14ac:dyDescent="0.3"/>
    <row r="47" spans="1:32" ht="18.75" customHeight="1" x14ac:dyDescent="0.3"/>
  </sheetData>
  <sheetProtection algorithmName="SHA-512" hashValue="qgSwgemcUMcPA9W750v/ydIC/uMhhPRUlzKFpU0NclYPQiHN8WzgJvOY1ivnRNLVp8uphgDHIwiW1vLUJWLCEA==" saltValue="R3w34m+KM6U00jlnhAxp7A==" spinCount="100000" sheet="1" selectLockedCells="1"/>
  <mergeCells count="110">
    <mergeCell ref="AJ4:AJ5"/>
    <mergeCell ref="AK4:AK5"/>
    <mergeCell ref="AL4:AL5"/>
    <mergeCell ref="A6:G6"/>
    <mergeCell ref="H6:S6"/>
    <mergeCell ref="T6:Z6"/>
    <mergeCell ref="A1:Z2"/>
    <mergeCell ref="A3:Z3"/>
    <mergeCell ref="A4:Z5"/>
    <mergeCell ref="Q29:S29"/>
    <mergeCell ref="AG4:AH6"/>
    <mergeCell ref="AI4:AI5"/>
    <mergeCell ref="A7:G8"/>
    <mergeCell ref="H7:S8"/>
    <mergeCell ref="T7:Z8"/>
    <mergeCell ref="A9:Z10"/>
    <mergeCell ref="A11:Y11"/>
    <mergeCell ref="A27:A31"/>
    <mergeCell ref="B27:D29"/>
    <mergeCell ref="E27:G29"/>
    <mergeCell ref="H27:M29"/>
    <mergeCell ref="N27:P29"/>
    <mergeCell ref="T27:Y29"/>
    <mergeCell ref="Z27:Z30"/>
    <mergeCell ref="X31:Y31"/>
    <mergeCell ref="A22:A26"/>
    <mergeCell ref="B22:G24"/>
    <mergeCell ref="H22:M24"/>
    <mergeCell ref="N22:Y24"/>
    <mergeCell ref="Z22:Z25"/>
    <mergeCell ref="B25:M25"/>
    <mergeCell ref="N25:Y25"/>
    <mergeCell ref="L31:M31"/>
    <mergeCell ref="N31:O31"/>
    <mergeCell ref="P31:Q31"/>
    <mergeCell ref="R31:S31"/>
    <mergeCell ref="T31:U31"/>
    <mergeCell ref="V31:W31"/>
    <mergeCell ref="B30:G30"/>
    <mergeCell ref="H30:M30"/>
    <mergeCell ref="N30:S30"/>
    <mergeCell ref="T30:Y30"/>
    <mergeCell ref="B31:C31"/>
    <mergeCell ref="D31:E31"/>
    <mergeCell ref="F31:G31"/>
    <mergeCell ref="H31:I31"/>
    <mergeCell ref="J31:K31"/>
    <mergeCell ref="Z12:Z15"/>
    <mergeCell ref="B15:E15"/>
    <mergeCell ref="F15:I15"/>
    <mergeCell ref="J15:M15"/>
    <mergeCell ref="N15:Q15"/>
    <mergeCell ref="R15:U15"/>
    <mergeCell ref="V15:Y15"/>
    <mergeCell ref="B26:E26"/>
    <mergeCell ref="F26:I26"/>
    <mergeCell ref="H17:M19"/>
    <mergeCell ref="N17:P19"/>
    <mergeCell ref="H21:I21"/>
    <mergeCell ref="J21:K21"/>
    <mergeCell ref="L21:M21"/>
    <mergeCell ref="N21:O21"/>
    <mergeCell ref="A12:A16"/>
    <mergeCell ref="B12:C14"/>
    <mergeCell ref="D12:E14"/>
    <mergeCell ref="F12:I14"/>
    <mergeCell ref="J12:K14"/>
    <mergeCell ref="N12:Q14"/>
    <mergeCell ref="R12:S14"/>
    <mergeCell ref="J26:M26"/>
    <mergeCell ref="N26:Y26"/>
    <mergeCell ref="G16:H16"/>
    <mergeCell ref="K16:L16"/>
    <mergeCell ref="O16:P16"/>
    <mergeCell ref="S16:T16"/>
    <mergeCell ref="W16:X16"/>
    <mergeCell ref="V12:Y14"/>
    <mergeCell ref="H20:M20"/>
    <mergeCell ref="N20:S20"/>
    <mergeCell ref="T20:Y20"/>
    <mergeCell ref="B21:C21"/>
    <mergeCell ref="D21:E21"/>
    <mergeCell ref="F21:G21"/>
    <mergeCell ref="A17:A21"/>
    <mergeCell ref="B17:D19"/>
    <mergeCell ref="E17:G19"/>
    <mergeCell ref="Z32:Z34"/>
    <mergeCell ref="A35:G37"/>
    <mergeCell ref="H35:Z37"/>
    <mergeCell ref="L12:M13"/>
    <mergeCell ref="L14:M14"/>
    <mergeCell ref="T12:U13"/>
    <mergeCell ref="T14:U14"/>
    <mergeCell ref="Q17:S18"/>
    <mergeCell ref="Q19:S19"/>
    <mergeCell ref="Q27:S28"/>
    <mergeCell ref="P21:Q21"/>
    <mergeCell ref="R21:S21"/>
    <mergeCell ref="T21:U21"/>
    <mergeCell ref="V21:W21"/>
    <mergeCell ref="X21:Y21"/>
    <mergeCell ref="A32:A34"/>
    <mergeCell ref="B32:G34"/>
    <mergeCell ref="H32:M34"/>
    <mergeCell ref="N32:S34"/>
    <mergeCell ref="T32:Y34"/>
    <mergeCell ref="T17:Y19"/>
    <mergeCell ref="Z17:Z20"/>
    <mergeCell ref="C16:D16"/>
    <mergeCell ref="B20:G20"/>
  </mergeCells>
  <phoneticPr fontId="4" type="noConversion"/>
  <conditionalFormatting sqref="AE4:AE31">
    <cfRule type="containsText" dxfId="9" priority="10" operator="containsText" text="회">
      <formula>NOT(ISERROR(SEARCH("회",AE4)))</formula>
    </cfRule>
  </conditionalFormatting>
  <conditionalFormatting sqref="AE4:AE31">
    <cfRule type="containsText" dxfId="8" priority="9" operator="containsText" text="회">
      <formula>NOT(ISERROR(SEARCH("회",AE4)))</formula>
    </cfRule>
  </conditionalFormatting>
  <conditionalFormatting sqref="AE6">
    <cfRule type="containsText" dxfId="7" priority="8" operator="containsText" text="회">
      <formula>NOT(ISERROR(SEARCH("회",AE6)))</formula>
    </cfRule>
  </conditionalFormatting>
  <conditionalFormatting sqref="AE10">
    <cfRule type="containsText" dxfId="6" priority="7" operator="containsText" text="회">
      <formula>NOT(ISERROR(SEARCH("회",AE10)))</formula>
    </cfRule>
  </conditionalFormatting>
  <conditionalFormatting sqref="AE14">
    <cfRule type="containsText" dxfId="5" priority="6" operator="containsText" text="회">
      <formula>NOT(ISERROR(SEARCH("회",AE14)))</formula>
    </cfRule>
  </conditionalFormatting>
  <conditionalFormatting sqref="AE17">
    <cfRule type="containsText" dxfId="4" priority="5" operator="containsText" text="회">
      <formula>NOT(ISERROR(SEARCH("회",AE17)))</formula>
    </cfRule>
  </conditionalFormatting>
  <conditionalFormatting sqref="AE21">
    <cfRule type="containsText" dxfId="3" priority="4" operator="containsText" text="회">
      <formula>NOT(ISERROR(SEARCH("회",AE21)))</formula>
    </cfRule>
  </conditionalFormatting>
  <conditionalFormatting sqref="AE24">
    <cfRule type="containsText" dxfId="2" priority="3" operator="containsText" text="회">
      <formula>NOT(ISERROR(SEARCH("회",AE24)))</formula>
    </cfRule>
  </conditionalFormatting>
  <conditionalFormatting sqref="AE27">
    <cfRule type="containsText" dxfId="1" priority="2" operator="containsText" text="회">
      <formula>NOT(ISERROR(SEARCH("회",AE27)))</formula>
    </cfRule>
  </conditionalFormatting>
  <conditionalFormatting sqref="AE31">
    <cfRule type="containsText" dxfId="0" priority="1" operator="containsText" text="회">
      <formula>NOT(ISERROR(SEARCH("회",AE31)))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9"/>
  <sheetViews>
    <sheetView view="pageBreakPreview" zoomScale="60" workbookViewId="0">
      <selection activeCell="B61" sqref="B61"/>
    </sheetView>
  </sheetViews>
  <sheetFormatPr defaultColWidth="9" defaultRowHeight="22.5" customHeight="1" x14ac:dyDescent="0.3"/>
  <cols>
    <col min="1" max="1" width="9.75" style="7" customWidth="1"/>
    <col min="2" max="2" width="46.5" style="9" customWidth="1"/>
    <col min="3" max="3" width="9" style="8"/>
    <col min="4" max="16384" width="9" style="1"/>
  </cols>
  <sheetData>
    <row r="1" spans="1:3" ht="22.5" customHeight="1" thickBot="1" x14ac:dyDescent="0.35">
      <c r="A1" s="10" t="s">
        <v>18</v>
      </c>
      <c r="B1" s="11" t="s">
        <v>16</v>
      </c>
      <c r="C1" s="12" t="s">
        <v>17</v>
      </c>
    </row>
    <row r="2" spans="1:3" ht="22.5" customHeight="1" thickTop="1" x14ac:dyDescent="0.3">
      <c r="A2" s="2"/>
      <c r="B2" s="25" t="s">
        <v>59</v>
      </c>
      <c r="C2" s="3">
        <v>0.7</v>
      </c>
    </row>
    <row r="3" spans="1:3" ht="22.5" customHeight="1" x14ac:dyDescent="0.3">
      <c r="A3" s="4"/>
      <c r="B3" s="24" t="s">
        <v>60</v>
      </c>
      <c r="C3" s="6">
        <v>1</v>
      </c>
    </row>
    <row r="4" spans="1:3" ht="22.5" customHeight="1" x14ac:dyDescent="0.3">
      <c r="A4" s="4"/>
      <c r="B4" s="24" t="s">
        <v>61</v>
      </c>
      <c r="C4" s="6">
        <v>1</v>
      </c>
    </row>
    <row r="5" spans="1:3" ht="22.5" customHeight="1" x14ac:dyDescent="0.3">
      <c r="A5" s="4"/>
      <c r="B5" s="24" t="s">
        <v>62</v>
      </c>
      <c r="C5" s="6">
        <v>1</v>
      </c>
    </row>
    <row r="6" spans="1:3" ht="22.5" customHeight="1" x14ac:dyDescent="0.3">
      <c r="A6" s="4"/>
      <c r="B6" s="24" t="s">
        <v>63</v>
      </c>
      <c r="C6" s="6">
        <v>1</v>
      </c>
    </row>
    <row r="7" spans="1:3" ht="22.5" customHeight="1" x14ac:dyDescent="0.3">
      <c r="A7" s="4"/>
      <c r="B7" s="24" t="s">
        <v>36</v>
      </c>
      <c r="C7" s="6">
        <v>1</v>
      </c>
    </row>
    <row r="8" spans="1:3" ht="22.5" customHeight="1" x14ac:dyDescent="0.3">
      <c r="A8" s="4"/>
      <c r="B8" s="24" t="s">
        <v>64</v>
      </c>
      <c r="C8" s="6">
        <v>1</v>
      </c>
    </row>
    <row r="9" spans="1:3" ht="22.5" customHeight="1" x14ac:dyDescent="0.3">
      <c r="A9" s="4"/>
      <c r="B9" s="24" t="s">
        <v>65</v>
      </c>
      <c r="C9" s="6">
        <v>1.3</v>
      </c>
    </row>
    <row r="10" spans="1:3" ht="22.5" customHeight="1" x14ac:dyDescent="0.3">
      <c r="A10" s="4"/>
      <c r="B10" s="24" t="s">
        <v>66</v>
      </c>
      <c r="C10" s="6">
        <v>1.3</v>
      </c>
    </row>
    <row r="11" spans="1:3" ht="22.5" customHeight="1" x14ac:dyDescent="0.3">
      <c r="A11" s="4"/>
      <c r="B11" s="24" t="s">
        <v>67</v>
      </c>
      <c r="C11" s="6">
        <v>1.3</v>
      </c>
    </row>
    <row r="12" spans="1:3" ht="22.5" customHeight="1" x14ac:dyDescent="0.3">
      <c r="A12" s="4"/>
      <c r="B12" s="24" t="s">
        <v>68</v>
      </c>
      <c r="C12" s="6">
        <v>1.5</v>
      </c>
    </row>
    <row r="13" spans="1:3" ht="22.5" customHeight="1" x14ac:dyDescent="0.3">
      <c r="A13" s="4"/>
      <c r="B13" s="24" t="s">
        <v>37</v>
      </c>
      <c r="C13" s="6">
        <v>1.5</v>
      </c>
    </row>
    <row r="14" spans="1:3" ht="22.5" customHeight="1" x14ac:dyDescent="0.3">
      <c r="A14" s="4"/>
      <c r="B14" s="24" t="s">
        <v>38</v>
      </c>
      <c r="C14" s="6">
        <v>1.5</v>
      </c>
    </row>
    <row r="15" spans="1:3" ht="22.5" customHeight="1" x14ac:dyDescent="0.3">
      <c r="A15" s="4"/>
      <c r="B15" s="24" t="s">
        <v>69</v>
      </c>
      <c r="C15" s="6">
        <v>1.5</v>
      </c>
    </row>
    <row r="16" spans="1:3" ht="22.5" customHeight="1" x14ac:dyDescent="0.3">
      <c r="A16" s="4"/>
      <c r="B16" s="24" t="s">
        <v>70</v>
      </c>
      <c r="C16" s="6">
        <v>1.8</v>
      </c>
    </row>
    <row r="17" spans="1:3" ht="22.5" customHeight="1" x14ac:dyDescent="0.3">
      <c r="A17" s="4"/>
      <c r="B17" s="24" t="s">
        <v>71</v>
      </c>
      <c r="C17" s="6">
        <v>2</v>
      </c>
    </row>
    <row r="18" spans="1:3" ht="22.5" customHeight="1" x14ac:dyDescent="0.3">
      <c r="A18" s="4"/>
      <c r="B18" s="24" t="s">
        <v>43</v>
      </c>
      <c r="C18" s="6">
        <v>2</v>
      </c>
    </row>
    <row r="19" spans="1:3" ht="22.5" customHeight="1" x14ac:dyDescent="0.3">
      <c r="A19" s="4"/>
      <c r="B19" s="24" t="s">
        <v>72</v>
      </c>
      <c r="C19" s="6">
        <v>2.2999999999999998</v>
      </c>
    </row>
    <row r="20" spans="1:3" ht="22.5" customHeight="1" x14ac:dyDescent="0.3">
      <c r="A20" s="4"/>
      <c r="B20" s="24" t="s">
        <v>10</v>
      </c>
      <c r="C20" s="6">
        <v>2.2999999999999998</v>
      </c>
    </row>
    <row r="21" spans="1:3" ht="22.5" customHeight="1" x14ac:dyDescent="0.3">
      <c r="A21" s="4"/>
      <c r="B21" s="24" t="s">
        <v>39</v>
      </c>
      <c r="C21" s="6">
        <v>2.5</v>
      </c>
    </row>
    <row r="22" spans="1:3" ht="22.5" customHeight="1" x14ac:dyDescent="0.3">
      <c r="A22" s="4"/>
      <c r="B22" s="24" t="s">
        <v>132</v>
      </c>
      <c r="C22" s="6">
        <v>2.5</v>
      </c>
    </row>
    <row r="23" spans="1:3" ht="22.5" customHeight="1" x14ac:dyDescent="0.3">
      <c r="A23" s="4"/>
      <c r="B23" s="24" t="s">
        <v>73</v>
      </c>
      <c r="C23" s="6">
        <v>2.8</v>
      </c>
    </row>
    <row r="24" spans="1:3" ht="22.5" customHeight="1" x14ac:dyDescent="0.3">
      <c r="A24" s="4"/>
      <c r="B24" s="24" t="s">
        <v>74</v>
      </c>
      <c r="C24" s="6">
        <v>2.8</v>
      </c>
    </row>
    <row r="25" spans="1:3" ht="22.5" customHeight="1" x14ac:dyDescent="0.3">
      <c r="A25" s="4"/>
      <c r="B25" s="24" t="s">
        <v>75</v>
      </c>
      <c r="C25" s="6">
        <v>2.8</v>
      </c>
    </row>
    <row r="26" spans="1:3" ht="22.5" customHeight="1" x14ac:dyDescent="0.3">
      <c r="A26" s="4"/>
      <c r="B26" s="24" t="s">
        <v>35</v>
      </c>
      <c r="C26" s="6">
        <v>2.8</v>
      </c>
    </row>
    <row r="27" spans="1:3" ht="22.5" customHeight="1" x14ac:dyDescent="0.3">
      <c r="A27" s="4"/>
      <c r="B27" s="24" t="s">
        <v>134</v>
      </c>
      <c r="C27" s="6" t="s">
        <v>135</v>
      </c>
    </row>
    <row r="28" spans="1:3" ht="22.5" customHeight="1" x14ac:dyDescent="0.3">
      <c r="A28" s="4"/>
      <c r="B28" s="24" t="s">
        <v>34</v>
      </c>
      <c r="C28" s="6">
        <v>2.8</v>
      </c>
    </row>
    <row r="29" spans="1:3" ht="22.5" customHeight="1" x14ac:dyDescent="0.3">
      <c r="A29" s="4"/>
      <c r="B29" s="24" t="s">
        <v>125</v>
      </c>
      <c r="C29" s="6">
        <v>3</v>
      </c>
    </row>
    <row r="30" spans="1:3" ht="22.5" customHeight="1" x14ac:dyDescent="0.3">
      <c r="A30" s="4"/>
      <c r="B30" s="24" t="s">
        <v>76</v>
      </c>
      <c r="C30" s="6">
        <v>3</v>
      </c>
    </row>
    <row r="31" spans="1:3" ht="22.5" customHeight="1" x14ac:dyDescent="0.3">
      <c r="A31" s="4"/>
      <c r="B31" s="24" t="s">
        <v>127</v>
      </c>
      <c r="C31" s="6">
        <v>3</v>
      </c>
    </row>
    <row r="32" spans="1:3" ht="22.5" customHeight="1" x14ac:dyDescent="0.3">
      <c r="A32" s="4"/>
      <c r="B32" s="24" t="s">
        <v>77</v>
      </c>
      <c r="C32" s="6">
        <v>3.1</v>
      </c>
    </row>
    <row r="33" spans="1:3" ht="22.5" customHeight="1" x14ac:dyDescent="0.3">
      <c r="A33" s="4"/>
      <c r="B33" s="24" t="s">
        <v>78</v>
      </c>
      <c r="C33" s="6">
        <v>3.1</v>
      </c>
    </row>
    <row r="34" spans="1:3" ht="22.5" customHeight="1" x14ac:dyDescent="0.3">
      <c r="A34" s="4"/>
      <c r="B34" s="24" t="s">
        <v>11</v>
      </c>
      <c r="C34" s="6">
        <v>3.2</v>
      </c>
    </row>
    <row r="35" spans="1:3" ht="22.5" customHeight="1" x14ac:dyDescent="0.3">
      <c r="A35" s="4"/>
      <c r="B35" s="24" t="s">
        <v>79</v>
      </c>
      <c r="C35" s="6">
        <v>3.3</v>
      </c>
    </row>
    <row r="36" spans="1:3" ht="22.5" customHeight="1" x14ac:dyDescent="0.3">
      <c r="A36" s="4"/>
      <c r="B36" s="24" t="s">
        <v>80</v>
      </c>
      <c r="C36" s="6">
        <v>3.3</v>
      </c>
    </row>
    <row r="37" spans="1:3" ht="22.5" customHeight="1" x14ac:dyDescent="0.3">
      <c r="A37" s="4"/>
      <c r="B37" s="24" t="s">
        <v>81</v>
      </c>
      <c r="C37" s="6">
        <v>3.3</v>
      </c>
    </row>
    <row r="38" spans="1:3" ht="22.5" customHeight="1" x14ac:dyDescent="0.3">
      <c r="A38" s="4"/>
      <c r="B38" s="24" t="s">
        <v>82</v>
      </c>
      <c r="C38" s="6">
        <v>3.3</v>
      </c>
    </row>
    <row r="39" spans="1:3" ht="22.5" customHeight="1" x14ac:dyDescent="0.3">
      <c r="A39" s="4"/>
      <c r="B39" s="24" t="s">
        <v>83</v>
      </c>
      <c r="C39" s="6">
        <v>3.3</v>
      </c>
    </row>
    <row r="40" spans="1:3" ht="22.5" customHeight="1" x14ac:dyDescent="0.3">
      <c r="A40" s="4"/>
      <c r="B40" s="24" t="s">
        <v>133</v>
      </c>
      <c r="C40" s="6">
        <v>3.3</v>
      </c>
    </row>
    <row r="41" spans="1:3" ht="22.5" customHeight="1" x14ac:dyDescent="0.3">
      <c r="A41" s="4"/>
      <c r="B41" s="24" t="s">
        <v>136</v>
      </c>
      <c r="C41" s="6">
        <v>3.3</v>
      </c>
    </row>
    <row r="42" spans="1:3" ht="22.5" customHeight="1" x14ac:dyDescent="0.3">
      <c r="A42" s="4"/>
      <c r="B42" s="24" t="s">
        <v>84</v>
      </c>
      <c r="C42" s="6">
        <v>3.3</v>
      </c>
    </row>
    <row r="43" spans="1:3" ht="22.5" customHeight="1" x14ac:dyDescent="0.3">
      <c r="A43" s="4"/>
      <c r="B43" s="24" t="s">
        <v>85</v>
      </c>
      <c r="C43" s="6">
        <v>3.3</v>
      </c>
    </row>
    <row r="44" spans="1:3" ht="22.5" customHeight="1" x14ac:dyDescent="0.3">
      <c r="A44" s="4"/>
      <c r="B44" s="24" t="s">
        <v>86</v>
      </c>
      <c r="C44" s="6">
        <v>3.3</v>
      </c>
    </row>
    <row r="45" spans="1:3" ht="22.5" customHeight="1" x14ac:dyDescent="0.3">
      <c r="A45" s="4"/>
      <c r="B45" s="24" t="s">
        <v>137</v>
      </c>
      <c r="C45" s="6">
        <v>3.3</v>
      </c>
    </row>
    <row r="46" spans="1:3" ht="22.5" customHeight="1" x14ac:dyDescent="0.3">
      <c r="A46" s="4"/>
      <c r="B46" s="24" t="s">
        <v>87</v>
      </c>
      <c r="C46" s="6">
        <v>3.5</v>
      </c>
    </row>
    <row r="47" spans="1:3" ht="22.5" customHeight="1" x14ac:dyDescent="0.3">
      <c r="A47" s="4"/>
      <c r="B47" s="24" t="s">
        <v>88</v>
      </c>
      <c r="C47" s="6">
        <v>3.5</v>
      </c>
    </row>
    <row r="48" spans="1:3" ht="22.5" customHeight="1" x14ac:dyDescent="0.3">
      <c r="A48" s="4"/>
      <c r="B48" s="24" t="s">
        <v>89</v>
      </c>
      <c r="C48" s="6">
        <v>3.5</v>
      </c>
    </row>
    <row r="49" spans="1:3" ht="22.5" customHeight="1" x14ac:dyDescent="0.3">
      <c r="A49" s="4"/>
      <c r="B49" s="24" t="s">
        <v>12</v>
      </c>
      <c r="C49" s="6">
        <v>3.5</v>
      </c>
    </row>
    <row r="50" spans="1:3" ht="22.5" customHeight="1" x14ac:dyDescent="0.3">
      <c r="A50" s="4"/>
      <c r="B50" s="24" t="s">
        <v>90</v>
      </c>
      <c r="C50" s="6">
        <v>3.6</v>
      </c>
    </row>
    <row r="51" spans="1:3" ht="22.5" customHeight="1" x14ac:dyDescent="0.3">
      <c r="A51" s="4"/>
      <c r="B51" s="24" t="s">
        <v>91</v>
      </c>
      <c r="C51" s="6">
        <v>3.6</v>
      </c>
    </row>
    <row r="52" spans="1:3" ht="22.5" customHeight="1" x14ac:dyDescent="0.3">
      <c r="A52" s="4"/>
      <c r="B52" s="24" t="s">
        <v>92</v>
      </c>
      <c r="C52" s="6">
        <v>3.8</v>
      </c>
    </row>
    <row r="53" spans="1:3" ht="22.5" customHeight="1" x14ac:dyDescent="0.3">
      <c r="A53" s="4"/>
      <c r="B53" s="24" t="s">
        <v>93</v>
      </c>
      <c r="C53" s="6">
        <v>3.8</v>
      </c>
    </row>
    <row r="54" spans="1:3" ht="22.5" customHeight="1" x14ac:dyDescent="0.3">
      <c r="A54" s="4"/>
      <c r="B54" s="24" t="s">
        <v>94</v>
      </c>
      <c r="C54" s="6">
        <v>3.8</v>
      </c>
    </row>
    <row r="55" spans="1:3" ht="22.5" customHeight="1" x14ac:dyDescent="0.3">
      <c r="A55" s="4"/>
      <c r="B55" s="24" t="s">
        <v>95</v>
      </c>
      <c r="C55" s="6">
        <v>4</v>
      </c>
    </row>
    <row r="56" spans="1:3" ht="22.5" customHeight="1" x14ac:dyDescent="0.3">
      <c r="A56" s="4"/>
      <c r="B56" s="24" t="s">
        <v>96</v>
      </c>
      <c r="C56" s="6">
        <v>4</v>
      </c>
    </row>
    <row r="57" spans="1:3" ht="22.5" customHeight="1" x14ac:dyDescent="0.3">
      <c r="A57" s="4"/>
      <c r="B57" s="24" t="s">
        <v>41</v>
      </c>
      <c r="C57" s="6">
        <v>4</v>
      </c>
    </row>
    <row r="58" spans="1:3" ht="22.5" customHeight="1" x14ac:dyDescent="0.3">
      <c r="A58" s="4"/>
      <c r="B58" s="24" t="s">
        <v>40</v>
      </c>
      <c r="C58" s="6">
        <v>4</v>
      </c>
    </row>
    <row r="59" spans="1:3" ht="22.5" customHeight="1" x14ac:dyDescent="0.3">
      <c r="A59" s="4"/>
      <c r="B59" s="24" t="s">
        <v>138</v>
      </c>
      <c r="C59" s="6">
        <v>4.3</v>
      </c>
    </row>
    <row r="60" spans="1:3" ht="22.5" customHeight="1" x14ac:dyDescent="0.3">
      <c r="A60" s="4"/>
      <c r="B60" s="24" t="s">
        <v>139</v>
      </c>
      <c r="C60" s="6">
        <v>4.3</v>
      </c>
    </row>
    <row r="61" spans="1:3" ht="22.5" customHeight="1" x14ac:dyDescent="0.3">
      <c r="A61" s="4"/>
      <c r="B61" s="24" t="s">
        <v>97</v>
      </c>
      <c r="C61" s="6">
        <v>4.5</v>
      </c>
    </row>
    <row r="62" spans="1:3" ht="22.5" customHeight="1" x14ac:dyDescent="0.3">
      <c r="A62" s="4"/>
      <c r="B62" s="24" t="s">
        <v>128</v>
      </c>
      <c r="C62" s="6">
        <v>4.5</v>
      </c>
    </row>
    <row r="63" spans="1:3" ht="22.5" customHeight="1" x14ac:dyDescent="0.3">
      <c r="A63" s="4"/>
      <c r="B63" s="24" t="s">
        <v>98</v>
      </c>
      <c r="C63" s="6">
        <v>4.5</v>
      </c>
    </row>
    <row r="64" spans="1:3" ht="22.5" customHeight="1" x14ac:dyDescent="0.3">
      <c r="A64" s="4"/>
      <c r="B64" s="24" t="s">
        <v>19</v>
      </c>
      <c r="C64" s="6">
        <v>4.5</v>
      </c>
    </row>
    <row r="65" spans="1:3" ht="22.5" customHeight="1" x14ac:dyDescent="0.3">
      <c r="A65" s="4"/>
      <c r="B65" s="24" t="s">
        <v>99</v>
      </c>
      <c r="C65" s="6">
        <v>4.8</v>
      </c>
    </row>
    <row r="66" spans="1:3" ht="22.5" customHeight="1" x14ac:dyDescent="0.3">
      <c r="A66" s="4"/>
      <c r="B66" s="24" t="s">
        <v>100</v>
      </c>
      <c r="C66" s="6">
        <v>4.8</v>
      </c>
    </row>
    <row r="67" spans="1:3" ht="22.5" customHeight="1" x14ac:dyDescent="0.3">
      <c r="A67" s="4"/>
      <c r="B67" s="24" t="s">
        <v>13</v>
      </c>
      <c r="C67" s="6">
        <v>4.8</v>
      </c>
    </row>
    <row r="68" spans="1:3" ht="22.5" customHeight="1" x14ac:dyDescent="0.3">
      <c r="A68" s="4"/>
      <c r="B68" s="24" t="s">
        <v>101</v>
      </c>
      <c r="C68" s="6">
        <v>4.8</v>
      </c>
    </row>
    <row r="69" spans="1:3" ht="22.5" customHeight="1" x14ac:dyDescent="0.3">
      <c r="A69" s="4"/>
      <c r="B69" s="24" t="s">
        <v>102</v>
      </c>
      <c r="C69" s="6">
        <v>5</v>
      </c>
    </row>
    <row r="70" spans="1:3" ht="22.5" customHeight="1" x14ac:dyDescent="0.3">
      <c r="A70" s="4"/>
      <c r="B70" s="24" t="s">
        <v>103</v>
      </c>
      <c r="C70" s="6">
        <v>5</v>
      </c>
    </row>
    <row r="71" spans="1:3" ht="22.5" customHeight="1" x14ac:dyDescent="0.3">
      <c r="A71" s="4"/>
      <c r="B71" s="24" t="s">
        <v>104</v>
      </c>
      <c r="C71" s="6">
        <v>5</v>
      </c>
    </row>
    <row r="72" spans="1:3" ht="22.5" customHeight="1" x14ac:dyDescent="0.3">
      <c r="A72" s="4"/>
      <c r="B72" s="24" t="s">
        <v>140</v>
      </c>
      <c r="C72" s="6">
        <v>5</v>
      </c>
    </row>
    <row r="73" spans="1:3" ht="22.5" customHeight="1" x14ac:dyDescent="0.3">
      <c r="A73" s="4"/>
      <c r="B73" s="24" t="s">
        <v>15</v>
      </c>
      <c r="C73" s="6">
        <v>5.2</v>
      </c>
    </row>
    <row r="74" spans="1:3" ht="22.5" customHeight="1" x14ac:dyDescent="0.3">
      <c r="A74" s="4"/>
      <c r="B74" s="24" t="s">
        <v>105</v>
      </c>
      <c r="C74" s="6">
        <v>5.3</v>
      </c>
    </row>
    <row r="75" spans="1:3" ht="22.5" customHeight="1" x14ac:dyDescent="0.3">
      <c r="A75" s="4"/>
      <c r="B75" s="24" t="s">
        <v>106</v>
      </c>
      <c r="C75" s="6">
        <v>5.3</v>
      </c>
    </row>
    <row r="76" spans="1:3" ht="22.5" customHeight="1" x14ac:dyDescent="0.3">
      <c r="A76" s="4"/>
      <c r="B76" s="24" t="s">
        <v>129</v>
      </c>
      <c r="C76" s="6">
        <v>5.3</v>
      </c>
    </row>
    <row r="77" spans="1:3" ht="22.5" customHeight="1" x14ac:dyDescent="0.3">
      <c r="A77" s="4"/>
      <c r="B77" s="24" t="s">
        <v>130</v>
      </c>
      <c r="C77" s="6">
        <v>5.3</v>
      </c>
    </row>
    <row r="78" spans="1:3" ht="22.5" customHeight="1" x14ac:dyDescent="0.3">
      <c r="A78" s="4"/>
      <c r="B78" s="24" t="s">
        <v>107</v>
      </c>
      <c r="C78" s="6">
        <v>5.3</v>
      </c>
    </row>
    <row r="79" spans="1:3" ht="22.5" customHeight="1" x14ac:dyDescent="0.3">
      <c r="A79" s="4"/>
      <c r="B79" s="24" t="s">
        <v>108</v>
      </c>
      <c r="C79" s="6">
        <v>5.3</v>
      </c>
    </row>
    <row r="80" spans="1:3" ht="22.5" customHeight="1" x14ac:dyDescent="0.3">
      <c r="A80" s="4"/>
      <c r="B80" s="24" t="s">
        <v>33</v>
      </c>
      <c r="C80" s="6">
        <v>5.3</v>
      </c>
    </row>
    <row r="81" spans="1:3" ht="22.5" customHeight="1" x14ac:dyDescent="0.3">
      <c r="A81" s="4"/>
      <c r="B81" s="24" t="s">
        <v>32</v>
      </c>
      <c r="C81" s="6">
        <v>5.3</v>
      </c>
    </row>
    <row r="82" spans="1:3" ht="22.5" customHeight="1" x14ac:dyDescent="0.3">
      <c r="A82" s="4"/>
      <c r="B82" s="24" t="s">
        <v>141</v>
      </c>
      <c r="C82" s="6">
        <v>5.3</v>
      </c>
    </row>
    <row r="83" spans="1:3" ht="22.5" customHeight="1" x14ac:dyDescent="0.3">
      <c r="A83" s="4"/>
      <c r="B83" s="24" t="s">
        <v>109</v>
      </c>
      <c r="C83" s="6">
        <v>5.3</v>
      </c>
    </row>
    <row r="84" spans="1:3" ht="22.5" customHeight="1" x14ac:dyDescent="0.3">
      <c r="A84" s="4"/>
      <c r="B84" s="24" t="s">
        <v>142</v>
      </c>
      <c r="C84" s="6">
        <v>5.3</v>
      </c>
    </row>
    <row r="85" spans="1:3" ht="22.5" customHeight="1" x14ac:dyDescent="0.3">
      <c r="A85" s="4"/>
      <c r="B85" s="24" t="s">
        <v>110</v>
      </c>
      <c r="C85" s="6">
        <v>5.5</v>
      </c>
    </row>
    <row r="86" spans="1:3" ht="22.5" customHeight="1" x14ac:dyDescent="0.3">
      <c r="A86" s="4"/>
      <c r="B86" s="24" t="s">
        <v>111</v>
      </c>
      <c r="C86" s="6">
        <v>5.5</v>
      </c>
    </row>
    <row r="87" spans="1:3" ht="22.5" customHeight="1" x14ac:dyDescent="0.3">
      <c r="A87" s="4"/>
      <c r="B87" s="24" t="s">
        <v>112</v>
      </c>
      <c r="C87" s="6">
        <v>5.5</v>
      </c>
    </row>
    <row r="88" spans="1:3" ht="22.5" customHeight="1" x14ac:dyDescent="0.3">
      <c r="A88" s="4"/>
      <c r="B88" s="24" t="s">
        <v>14</v>
      </c>
      <c r="C88" s="6">
        <v>5.5</v>
      </c>
    </row>
    <row r="89" spans="1:3" ht="22.5" customHeight="1" x14ac:dyDescent="0.3">
      <c r="A89" s="4"/>
      <c r="B89" s="24" t="s">
        <v>113</v>
      </c>
      <c r="C89" s="6">
        <v>5.5</v>
      </c>
    </row>
    <row r="90" spans="1:3" ht="22.5" customHeight="1" x14ac:dyDescent="0.3">
      <c r="A90" s="4"/>
      <c r="B90" s="24" t="s">
        <v>143</v>
      </c>
      <c r="C90" s="6">
        <v>5.8</v>
      </c>
    </row>
    <row r="91" spans="1:3" ht="22.5" customHeight="1" x14ac:dyDescent="0.3">
      <c r="A91" s="4"/>
      <c r="B91" s="24" t="s">
        <v>144</v>
      </c>
      <c r="C91" s="6">
        <v>5.8</v>
      </c>
    </row>
    <row r="92" spans="1:3" ht="22.5" customHeight="1" x14ac:dyDescent="0.3">
      <c r="A92" s="4"/>
      <c r="B92" s="24" t="s">
        <v>114</v>
      </c>
      <c r="C92" s="6">
        <v>5.8</v>
      </c>
    </row>
    <row r="93" spans="1:3" ht="22.5" customHeight="1" x14ac:dyDescent="0.3">
      <c r="A93" s="4"/>
      <c r="B93" s="24" t="s">
        <v>115</v>
      </c>
      <c r="C93" s="6">
        <v>5.8</v>
      </c>
    </row>
    <row r="94" spans="1:3" ht="22.5" customHeight="1" x14ac:dyDescent="0.3">
      <c r="A94" s="4"/>
      <c r="B94" s="24" t="s">
        <v>116</v>
      </c>
      <c r="C94" s="6">
        <v>5.8</v>
      </c>
    </row>
    <row r="95" spans="1:3" ht="22.5" customHeight="1" x14ac:dyDescent="0.3">
      <c r="A95" s="4"/>
      <c r="B95" s="24" t="s">
        <v>117</v>
      </c>
      <c r="C95" s="6">
        <v>6</v>
      </c>
    </row>
    <row r="96" spans="1:3" ht="22.5" customHeight="1" x14ac:dyDescent="0.3">
      <c r="A96" s="4"/>
      <c r="B96" s="24" t="s">
        <v>118</v>
      </c>
      <c r="C96" s="6">
        <v>6</v>
      </c>
    </row>
    <row r="97" spans="1:3" ht="22.5" customHeight="1" x14ac:dyDescent="0.3">
      <c r="A97" s="4"/>
      <c r="B97" s="24" t="s">
        <v>42</v>
      </c>
      <c r="C97" s="6">
        <v>6</v>
      </c>
    </row>
    <row r="98" spans="1:3" ht="22.5" customHeight="1" x14ac:dyDescent="0.3">
      <c r="A98" s="4"/>
      <c r="B98" s="24" t="s">
        <v>126</v>
      </c>
      <c r="C98" s="6">
        <v>6</v>
      </c>
    </row>
    <row r="99" spans="1:3" ht="22.5" customHeight="1" x14ac:dyDescent="0.3">
      <c r="A99" s="4"/>
      <c r="B99" s="24" t="s">
        <v>145</v>
      </c>
      <c r="C99" s="6">
        <v>6.3</v>
      </c>
    </row>
    <row r="100" spans="1:3" ht="22.5" customHeight="1" x14ac:dyDescent="0.3">
      <c r="A100" s="4"/>
      <c r="B100" s="24" t="s">
        <v>146</v>
      </c>
      <c r="C100" s="6">
        <v>6.3</v>
      </c>
    </row>
    <row r="101" spans="1:3" ht="22.5" customHeight="1" x14ac:dyDescent="0.3">
      <c r="A101" s="4"/>
      <c r="B101" s="24" t="s">
        <v>119</v>
      </c>
      <c r="C101" s="6">
        <v>6.5</v>
      </c>
    </row>
    <row r="102" spans="1:3" ht="22.5" customHeight="1" x14ac:dyDescent="0.3">
      <c r="A102" s="4"/>
      <c r="B102" s="24" t="s">
        <v>120</v>
      </c>
      <c r="C102" s="6">
        <v>7</v>
      </c>
    </row>
    <row r="103" spans="1:3" ht="22.5" customHeight="1" x14ac:dyDescent="0.3">
      <c r="A103" s="4"/>
      <c r="B103" s="24" t="s">
        <v>121</v>
      </c>
      <c r="C103" s="6">
        <v>7</v>
      </c>
    </row>
    <row r="104" spans="1:3" ht="22.5" customHeight="1" x14ac:dyDescent="0.3">
      <c r="A104" s="4"/>
      <c r="B104" s="5" t="s">
        <v>147</v>
      </c>
      <c r="C104" s="6">
        <v>7.3</v>
      </c>
    </row>
    <row r="105" spans="1:3" ht="22.5" customHeight="1" x14ac:dyDescent="0.3">
      <c r="A105" s="4"/>
      <c r="B105" s="5" t="s">
        <v>148</v>
      </c>
      <c r="C105" s="6">
        <v>7.3</v>
      </c>
    </row>
    <row r="106" spans="1:3" ht="22.5" customHeight="1" x14ac:dyDescent="0.3">
      <c r="A106" s="4"/>
      <c r="B106" s="5"/>
      <c r="C106" s="6"/>
    </row>
    <row r="107" spans="1:3" ht="22.5" customHeight="1" x14ac:dyDescent="0.3">
      <c r="A107" s="4"/>
      <c r="B107" s="5"/>
      <c r="C107" s="6"/>
    </row>
    <row r="108" spans="1:3" ht="24" customHeight="1" x14ac:dyDescent="0.3">
      <c r="A108" s="4"/>
      <c r="B108" s="5"/>
      <c r="C108" s="6"/>
    </row>
    <row r="109" spans="1:3" ht="22.5" customHeight="1" x14ac:dyDescent="0.3">
      <c r="A109" s="4"/>
      <c r="B109" s="5"/>
      <c r="C109" s="6"/>
    </row>
  </sheetData>
  <sheetProtection algorithmName="SHA-512" hashValue="va9dSMeh3/JbN67YDkaP7iw7yQOah6AkTYM23drrYgIb4RsciaueQIP1PtjejAVia/NYg31WHZfvM/QEZ9dXXQ==" saltValue="FVxK3vB27K+SMUF39b6sBw==" spinCount="100000" sheet="1" selectLockedCells="1"/>
  <sortState ref="A2:C77">
    <sortCondition ref="C1"/>
  </sortState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4 line</vt:lpstr>
      <vt:lpstr>기준</vt:lpstr>
      <vt:lpstr>'4 line'!Print_Area</vt:lpstr>
      <vt:lpstr>기준!Print_Area</vt:lpstr>
      <vt:lpstr>기준!Print_Titles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PCPLAZA</cp:lastModifiedBy>
  <cp:lastPrinted>2019-10-13T10:41:22Z</cp:lastPrinted>
  <dcterms:created xsi:type="dcterms:W3CDTF">2019-07-01T06:43:26Z</dcterms:created>
  <dcterms:modified xsi:type="dcterms:W3CDTF">2019-10-15T08:35:37Z</dcterms:modified>
</cp:coreProperties>
</file>